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585" windowWidth="14805" windowHeight="7530" activeTab="1"/>
  </bookViews>
  <sheets>
    <sheet name="Anexo XIII - Controle de Func" sheetId="1" r:id="rId1"/>
    <sheet name="Anexo XIV - Aplicação Sanções" sheetId="2" r:id="rId2"/>
  </sheets>
  <definedNames>
    <definedName name="_Toc446411153" localSheetId="1">'Anexo XIV - Aplicação Sanções'!$A$1</definedName>
  </definedNames>
  <calcPr fullCalcOnLoad="1"/>
</workbook>
</file>

<file path=xl/sharedStrings.xml><?xml version="1.0" encoding="utf-8"?>
<sst xmlns="http://schemas.openxmlformats.org/spreadsheetml/2006/main" count="179" uniqueCount="103">
  <si>
    <t>-</t>
  </si>
  <si>
    <t>AUX. ALIMENTAÇÃO</t>
  </si>
  <si>
    <t>AUX. TRANSPORTE</t>
  </si>
  <si>
    <t xml:space="preserve"> - VALOR</t>
  </si>
  <si>
    <t>DESCRIÇÃO</t>
  </si>
  <si>
    <t xml:space="preserve"> - DESCONTO (5% DO VALOR DO BENEFÍCIO)</t>
  </si>
  <si>
    <t xml:space="preserve"> - DESCONTO (6% DO SALÁRIO BASE)</t>
  </si>
  <si>
    <t xml:space="preserve"> - DESCONTO (ATÉ 50% DO VALOR DO SEGURO)</t>
  </si>
  <si>
    <t>MATERIAIS</t>
  </si>
  <si>
    <t>UND</t>
  </si>
  <si>
    <t>QUANT.</t>
  </si>
  <si>
    <t>* Estimativa mensal. Pagamento da quantidade efetivamente utilizada/entregue.</t>
  </si>
  <si>
    <t>GRAU</t>
  </si>
  <si>
    <t>CORRESPONDÊNCIA</t>
  </si>
  <si>
    <t>Nº</t>
  </si>
  <si>
    <t>INFRAÇÃO</t>
  </si>
  <si>
    <t>INCIDÊNCIA</t>
  </si>
  <si>
    <t>Por ocorrência</t>
  </si>
  <si>
    <t>Por empregado e por dia</t>
  </si>
  <si>
    <t>Nº OCORR.</t>
  </si>
  <si>
    <t>VALOR</t>
  </si>
  <si>
    <t>INEXECUÇÃO</t>
  </si>
  <si>
    <t>PARCIAL</t>
  </si>
  <si>
    <t>TOTAL</t>
  </si>
  <si>
    <t>*Por ano</t>
  </si>
  <si>
    <t>MULTA</t>
  </si>
  <si>
    <t>SITUAÇÃO</t>
  </si>
  <si>
    <t xml:space="preserve"> - PARCELA SEGURO</t>
  </si>
  <si>
    <t>SEGURO DE VIDA - VALOR COBERTURA</t>
  </si>
  <si>
    <t>UNIFORME</t>
  </si>
  <si>
    <t>1ª Entrega</t>
  </si>
  <si>
    <t>2ª Entrega</t>
  </si>
  <si>
    <t>EPI</t>
  </si>
  <si>
    <t>EQUIPAMENTOS</t>
  </si>
  <si>
    <t>Valor Proposta</t>
  </si>
  <si>
    <t>FGTS</t>
  </si>
  <si>
    <t>FÉRIAS</t>
  </si>
  <si>
    <t>ADMISSÃO</t>
  </si>
  <si>
    <t>REMUNERAÇÃO</t>
  </si>
  <si>
    <t xml:space="preserve"> - SALÁRIO BASE CATEGORIA</t>
  </si>
  <si>
    <t>PROPOSTA LICITAÇÃO</t>
  </si>
  <si>
    <t>OUTROS</t>
  </si>
  <si>
    <t xml:space="preserve"> - SALÁRIO FAMÍLIA</t>
  </si>
  <si>
    <t>SALÁRIO LÍQUIDO</t>
  </si>
  <si>
    <t xml:space="preserve"> - AUX. CRECHE (50% DO PISO SALARIAL)</t>
  </si>
  <si>
    <t>CPF</t>
  </si>
  <si>
    <t>07:00 às 11:00</t>
  </si>
  <si>
    <t>13:00 às 17:00</t>
  </si>
  <si>
    <t>CCT 2014</t>
  </si>
  <si>
    <t xml:space="preserve">REAJUSTE </t>
  </si>
  <si>
    <t>CCT 2015</t>
  </si>
  <si>
    <t>CTPS</t>
  </si>
  <si>
    <t xml:space="preserve"> - HORAS EXTRAS</t>
  </si>
  <si>
    <t>REQUISITOS DO CARGO</t>
  </si>
  <si>
    <t xml:space="preserve"> -CONTRIBUIÇÃO SINDICAL (1 DIA MAR/ANO)</t>
  </si>
  <si>
    <t xml:space="preserve"> - OUTROS</t>
  </si>
  <si>
    <t>13º SAL.</t>
  </si>
  <si>
    <t>INSS</t>
  </si>
  <si>
    <t>Botas (par) em couro, na cor preta, com solado emborrachado antiderrapante e palmilha antibacteriana, de boa qualidade</t>
  </si>
  <si>
    <t>Luvas de segurança em látex natural, forrada e acabamento antiderrapante na palma</t>
  </si>
  <si>
    <t>Par</t>
  </si>
  <si>
    <t>Un</t>
  </si>
  <si>
    <t>PERIODICIDADE</t>
  </si>
  <si>
    <t>Semestral</t>
  </si>
  <si>
    <t>Calça jeans ou brim, na cor azul escuro, modelo tradicional com bolsos laterais e posteriores, de boa qualidade</t>
  </si>
  <si>
    <t>Camisa de algodão malha fria, mangas curtas, com bolso superior e logomarca da empresa, de boa qualidade</t>
  </si>
  <si>
    <t>a) Escolaridade mínima: alfabetizado ou equivalente;</t>
  </si>
  <si>
    <t xml:space="preserve">Água sanitária, a base de hipoclorito de sódio, com teor de cloro ativo entre 2,0 a 2,5 % p/p. Ref. Qboa, brilux ou similar </t>
  </si>
  <si>
    <t>Litro</t>
  </si>
  <si>
    <t>Balde plástico - em polietileno de alta densidade, resistente a impacto, paredes e fundo reforçados, alça reforçada, capacidade 10 a 15 litros (Tipo SanRemo ou similar).</t>
  </si>
  <si>
    <t>FERRAMENTAS E UTENSÍLIOS</t>
  </si>
  <si>
    <t>Aspirador de Pó/Água elétrico 220v, tipo profissional. Potência: 1.200W; Vácuo (mmH20): 2230;Capacidade: 27litros;com acessórios necessários</t>
  </si>
  <si>
    <t>Andaime tubular e acessórios altura mínima 10m, conforme normas de segurança do trabalho.</t>
  </si>
  <si>
    <t>DEMANDA EVENTUAL</t>
  </si>
  <si>
    <t>Valor fixo</t>
  </si>
  <si>
    <t>Permitir a presença de empregado não uniformizado ou com uniforme manchado, sujo, mal apresentado e/ou sem crachá.</t>
  </si>
  <si>
    <t>Diluir os produtos insumos e materiais que já vêm prontos para consumo ou diluir em proporção diferente da indicada pelo fabricante, bem como reutilizar material, peça ou equipamento sem anuência da Fiscalização.</t>
  </si>
  <si>
    <t>Deixar de substituir empregado que se conduza de modo inconveniente ou incompatível.</t>
  </si>
  <si>
    <t>Deixar de manter a documentação de habilitação atualizada.</t>
  </si>
  <si>
    <t>Manter funcionário sem qualificação para a execução dos serviços.</t>
  </si>
  <si>
    <t>Retirar funcionários ou encarregados do serviço durante o expediente, bem como quaisquer equipamentos ou materiais de consumo, previsto em contrato, sem a anuência prévia do Contratante;</t>
  </si>
  <si>
    <t>Destruir ou danificar documentos por culpa ou dolo de seus agentes</t>
  </si>
  <si>
    <t>Entregar com atraso algum dos documentos exigidos no Termo de Referência ou pela Fiscalização.</t>
  </si>
  <si>
    <t>Deixar de efetuar a reposição de funcionários faltosos ou garantir o cumprimento do horário estabelecido pelo Contratante.</t>
  </si>
  <si>
    <t>Deixar de fornecer uniformes, EPI ou crachá para seus empregados nas especificações e periodicidade indicada no Termo de Referência ou legislação pertinente ou quando da necessidade devido ao desgaste.</t>
  </si>
  <si>
    <t>Deixar de cumprir quaisquer dos itens do Edital, do Termo de Referência ou do Contrato não previstos nesta tabela de multas, após reincidência formalmente notificada pelo Contratante.</t>
  </si>
  <si>
    <t>FUNÇÃO</t>
  </si>
  <si>
    <t>NOME</t>
  </si>
  <si>
    <t>PIS</t>
  </si>
  <si>
    <t>SALÁRIO BASE</t>
  </si>
  <si>
    <t>BENEFÍCIOS (AUX. ALIM.)</t>
  </si>
  <si>
    <t>BENEFÍCIOS (VALE TRANSP.)</t>
  </si>
  <si>
    <t>ESCALA DE TRABALHO</t>
  </si>
  <si>
    <t>FALTAS NO MÊS</t>
  </si>
  <si>
    <t>HORAS EXTRAS NO MÊS</t>
  </si>
  <si>
    <t>DESLIG.</t>
  </si>
  <si>
    <t>TIPO DESLIG.</t>
  </si>
  <si>
    <t>SERVENTE LIMPEZA</t>
  </si>
  <si>
    <t>(Relacionar funcionários)</t>
  </si>
  <si>
    <t>ANEXO XIII – MODELO DE CONTROLE DOS FUNCIONÁRIOS TERCEIRIZADOS</t>
  </si>
  <si>
    <t>(Discriminar itens do Termo de Referência)</t>
  </si>
  <si>
    <t xml:space="preserve">ANEXO XIV – MODELO DE METODOLOGIA DE APLICAÇÃO DE SANÇÕES </t>
  </si>
  <si>
    <t>Valor contrato: R$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</si>
</sst>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\.000\.000\-00"/>
    <numFmt numFmtId="165" formatCode="dd/mm/yy;@"/>
    <numFmt numFmtId="166" formatCode="&quot;R$ &quot;#,##0.0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0.0000"/>
    <numFmt numFmtId="172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i/>
      <sz val="8"/>
      <color indexed="8"/>
      <name val="Times New Roman"/>
      <family val="1"/>
    </font>
    <font>
      <sz val="8"/>
      <color indexed="3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rgb="FF00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i/>
      <sz val="8"/>
      <color theme="1"/>
      <name val="Times New Roman"/>
      <family val="1"/>
    </font>
    <font>
      <sz val="8"/>
      <color rgb="FF0070C0"/>
      <name val="Times New Roman"/>
      <family val="1"/>
    </font>
    <font>
      <sz val="10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rgb="FFFF0000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FCD5B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8" fontId="52" fillId="0" borderId="11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4" fillId="0" borderId="10" xfId="0" applyFont="1" applyBorder="1" applyAlignment="1">
      <alignment horizontal="left" vertical="center" indent="3"/>
    </xf>
    <xf numFmtId="0" fontId="55" fillId="0" borderId="10" xfId="0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17" fontId="51" fillId="33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right" vertical="center"/>
    </xf>
    <xf numFmtId="0" fontId="51" fillId="35" borderId="10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4" fillId="35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2" fillId="34" borderId="10" xfId="0" applyFont="1" applyFill="1" applyBorder="1" applyAlignment="1">
      <alignment horizontal="right" vertical="center"/>
    </xf>
    <xf numFmtId="0" fontId="52" fillId="35" borderId="10" xfId="0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5" fillId="35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1" fillId="34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4" fontId="51" fillId="34" borderId="10" xfId="0" applyNumberFormat="1" applyFont="1" applyFill="1" applyBorder="1" applyAlignment="1">
      <alignment horizontal="right" vertical="center"/>
    </xf>
    <xf numFmtId="4" fontId="51" fillId="35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Border="1" applyAlignment="1">
      <alignment horizontal="right" vertical="center"/>
    </xf>
    <xf numFmtId="0" fontId="55" fillId="34" borderId="10" xfId="0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1" fillId="33" borderId="10" xfId="0" applyFont="1" applyFill="1" applyBorder="1" applyAlignment="1">
      <alignment horizontal="left" vertical="center"/>
    </xf>
    <xf numFmtId="14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wrapText="1"/>
    </xf>
    <xf numFmtId="0" fontId="55" fillId="0" borderId="10" xfId="0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right" vertical="center"/>
    </xf>
    <xf numFmtId="0" fontId="62" fillId="0" borderId="10" xfId="0" applyFont="1" applyBorder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2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61" fillId="35" borderId="10" xfId="0" applyFont="1" applyFill="1" applyBorder="1" applyAlignment="1">
      <alignment horizontal="right" vertical="center"/>
    </xf>
    <xf numFmtId="0" fontId="61" fillId="35" borderId="10" xfId="0" applyFont="1" applyFill="1" applyBorder="1" applyAlignment="1">
      <alignment vertical="center"/>
    </xf>
    <xf numFmtId="0" fontId="61" fillId="0" borderId="10" xfId="0" applyFont="1" applyBorder="1" applyAlignment="1">
      <alignment horizontal="right" vertical="center"/>
    </xf>
    <xf numFmtId="0" fontId="61" fillId="0" borderId="10" xfId="0" applyFont="1" applyBorder="1" applyAlignment="1">
      <alignment vertical="center"/>
    </xf>
    <xf numFmtId="0" fontId="64" fillId="0" borderId="10" xfId="0" applyFont="1" applyBorder="1" applyAlignment="1">
      <alignment horizontal="right" vertical="center"/>
    </xf>
    <xf numFmtId="0" fontId="64" fillId="0" borderId="10" xfId="0" applyFont="1" applyBorder="1" applyAlignment="1">
      <alignment vertical="center"/>
    </xf>
    <xf numFmtId="0" fontId="64" fillId="35" borderId="10" xfId="0" applyFont="1" applyFill="1" applyBorder="1" applyAlignment="1">
      <alignment horizontal="right" vertical="center"/>
    </xf>
    <xf numFmtId="0" fontId="64" fillId="35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right" vertical="center"/>
    </xf>
    <xf numFmtId="2" fontId="52" fillId="34" borderId="10" xfId="0" applyNumberFormat="1" applyFont="1" applyFill="1" applyBorder="1" applyAlignment="1">
      <alignment horizontal="right" vertical="center"/>
    </xf>
    <xf numFmtId="2" fontId="52" fillId="35" borderId="10" xfId="0" applyNumberFormat="1" applyFont="1" applyFill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 vertical="center"/>
    </xf>
    <xf numFmtId="2" fontId="51" fillId="34" borderId="10" xfId="0" applyNumberFormat="1" applyFont="1" applyFill="1" applyBorder="1" applyAlignment="1">
      <alignment horizontal="right" vertical="center"/>
    </xf>
    <xf numFmtId="2" fontId="51" fillId="35" borderId="10" xfId="0" applyNumberFormat="1" applyFont="1" applyFill="1" applyBorder="1" applyAlignment="1">
      <alignment horizontal="right" vertical="center"/>
    </xf>
    <xf numFmtId="2" fontId="51" fillId="0" borderId="10" xfId="0" applyNumberFormat="1" applyFont="1" applyBorder="1" applyAlignment="1">
      <alignment horizontal="right" vertical="center"/>
    </xf>
    <xf numFmtId="2" fontId="51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Fill="1" applyBorder="1" applyAlignment="1">
      <alignment horizontal="right" vertical="center"/>
    </xf>
    <xf numFmtId="0" fontId="53" fillId="33" borderId="13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51" fillId="33" borderId="20" xfId="0" applyFont="1" applyFill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1" fillId="33" borderId="19" xfId="0" applyFont="1" applyFill="1" applyBorder="1" applyAlignment="1">
      <alignment vertical="center" wrapText="1"/>
    </xf>
    <xf numFmtId="0" fontId="51" fillId="33" borderId="20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17" fontId="61" fillId="33" borderId="22" xfId="0" applyNumberFormat="1" applyFont="1" applyFill="1" applyBorder="1" applyAlignment="1">
      <alignment horizontal="center" vertical="center" wrapText="1"/>
    </xf>
    <xf numFmtId="17" fontId="61" fillId="33" borderId="23" xfId="0" applyNumberFormat="1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justify" vertical="center" wrapText="1"/>
    </xf>
    <xf numFmtId="0" fontId="62" fillId="0" borderId="21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justify" vertical="center" wrapText="1"/>
    </xf>
    <xf numFmtId="0" fontId="60" fillId="33" borderId="10" xfId="0" applyFont="1" applyFill="1" applyBorder="1" applyAlignment="1">
      <alignment horizontal="center" vertical="center" wrapText="1"/>
    </xf>
    <xf numFmtId="17" fontId="61" fillId="33" borderId="24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64">
      <selection activeCell="O38" sqref="O38"/>
    </sheetView>
  </sheetViews>
  <sheetFormatPr defaultColWidth="9.140625" defaultRowHeight="15"/>
  <cols>
    <col min="1" max="1" width="22.00390625" style="0" customWidth="1"/>
    <col min="2" max="2" width="16.00390625" style="0" customWidth="1"/>
    <col min="3" max="3" width="14.7109375" style="0" customWidth="1"/>
    <col min="5" max="5" width="10.7109375" style="0" customWidth="1"/>
    <col min="6" max="6" width="10.00390625" style="0" customWidth="1"/>
    <col min="9" max="9" width="10.421875" style="0" customWidth="1"/>
    <col min="10" max="10" width="12.7109375" style="0" customWidth="1"/>
    <col min="11" max="11" width="11.140625" style="0" customWidth="1"/>
    <col min="12" max="12" width="11.8515625" style="0" customWidth="1"/>
    <col min="13" max="14" width="8.28125" style="0" customWidth="1"/>
  </cols>
  <sheetData>
    <row r="1" spans="1:16" ht="15.75" thickBot="1">
      <c r="A1" s="80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ht="15.75" thickBot="1"/>
    <row r="3" spans="1:16" ht="25.5" thickBot="1">
      <c r="A3" s="12" t="s">
        <v>86</v>
      </c>
      <c r="B3" s="13" t="s">
        <v>87</v>
      </c>
      <c r="C3" s="13" t="s">
        <v>45</v>
      </c>
      <c r="D3" s="13" t="s">
        <v>51</v>
      </c>
      <c r="E3" s="13" t="s">
        <v>88</v>
      </c>
      <c r="F3" s="13" t="s">
        <v>37</v>
      </c>
      <c r="G3" s="13" t="s">
        <v>36</v>
      </c>
      <c r="H3" s="13" t="s">
        <v>89</v>
      </c>
      <c r="I3" s="13" t="s">
        <v>90</v>
      </c>
      <c r="J3" s="13" t="s">
        <v>91</v>
      </c>
      <c r="K3" s="79" t="s">
        <v>92</v>
      </c>
      <c r="L3" s="79"/>
      <c r="M3" s="13" t="s">
        <v>93</v>
      </c>
      <c r="N3" s="13" t="s">
        <v>94</v>
      </c>
      <c r="O3" s="13" t="s">
        <v>95</v>
      </c>
      <c r="P3" s="14" t="s">
        <v>96</v>
      </c>
    </row>
    <row r="4" spans="1:16" ht="25.5" customHeight="1">
      <c r="A4" s="6" t="s">
        <v>97</v>
      </c>
      <c r="B4" s="7"/>
      <c r="C4" s="6"/>
      <c r="D4" s="6"/>
      <c r="E4" s="8"/>
      <c r="F4" s="8"/>
      <c r="G4" s="9" t="s">
        <v>0</v>
      </c>
      <c r="H4" s="10">
        <v>878.46</v>
      </c>
      <c r="I4" s="10">
        <v>256.5</v>
      </c>
      <c r="J4" s="10">
        <v>135.2</v>
      </c>
      <c r="K4" s="11" t="s">
        <v>46</v>
      </c>
      <c r="L4" s="11" t="s">
        <v>47</v>
      </c>
      <c r="M4" s="9" t="s">
        <v>0</v>
      </c>
      <c r="N4" s="9" t="s">
        <v>0</v>
      </c>
      <c r="O4" s="9" t="s">
        <v>0</v>
      </c>
      <c r="P4" s="9" t="s">
        <v>0</v>
      </c>
    </row>
    <row r="5" spans="1:16" ht="25.5" customHeight="1">
      <c r="A5" s="1" t="s">
        <v>98</v>
      </c>
      <c r="B5" s="2"/>
      <c r="C5" s="3"/>
      <c r="D5" s="3"/>
      <c r="E5" s="3"/>
      <c r="F5" s="3"/>
      <c r="G5" s="4"/>
      <c r="H5" s="3"/>
      <c r="I5" s="3"/>
      <c r="J5" s="3"/>
      <c r="K5" s="5"/>
      <c r="L5" s="5"/>
      <c r="M5" s="4"/>
      <c r="N5" s="4"/>
      <c r="O5" s="4"/>
      <c r="P5" s="4"/>
    </row>
    <row r="6" spans="1:16" ht="25.5" customHeight="1">
      <c r="A6" s="1"/>
      <c r="B6" s="2"/>
      <c r="C6" s="1"/>
      <c r="D6" s="1"/>
      <c r="E6" s="3"/>
      <c r="F6" s="3"/>
      <c r="G6" s="4"/>
      <c r="H6" s="3"/>
      <c r="I6" s="3"/>
      <c r="J6" s="3"/>
      <c r="K6" s="5"/>
      <c r="L6" s="5"/>
      <c r="M6" s="4"/>
      <c r="N6" s="4"/>
      <c r="O6" s="4"/>
      <c r="P6" s="4"/>
    </row>
    <row r="8" spans="1:18" ht="15">
      <c r="A8" s="16"/>
      <c r="B8" s="17"/>
      <c r="C8" s="17"/>
      <c r="D8" s="17"/>
      <c r="E8" s="83" t="s">
        <v>50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ht="21">
      <c r="A9" s="83" t="s">
        <v>4</v>
      </c>
      <c r="B9" s="83"/>
      <c r="C9" s="18" t="s">
        <v>40</v>
      </c>
      <c r="D9" s="18" t="s">
        <v>48</v>
      </c>
      <c r="E9" s="18" t="s">
        <v>49</v>
      </c>
      <c r="F9" s="19">
        <v>42005</v>
      </c>
      <c r="G9" s="19">
        <v>42036</v>
      </c>
      <c r="H9" s="19">
        <v>42064</v>
      </c>
      <c r="I9" s="19">
        <v>42095</v>
      </c>
      <c r="J9" s="19">
        <v>42125</v>
      </c>
      <c r="K9" s="19">
        <v>42156</v>
      </c>
      <c r="L9" s="19">
        <v>42186</v>
      </c>
      <c r="M9" s="19">
        <v>42217</v>
      </c>
      <c r="N9" s="19">
        <v>42248</v>
      </c>
      <c r="O9" s="19">
        <v>42278</v>
      </c>
      <c r="P9" s="19">
        <v>42309</v>
      </c>
      <c r="Q9" s="19">
        <v>42339</v>
      </c>
      <c r="R9" s="18" t="s">
        <v>56</v>
      </c>
    </row>
    <row r="10" spans="1:18" ht="15.75" customHeight="1">
      <c r="A10" s="85" t="s">
        <v>38</v>
      </c>
      <c r="B10" s="85"/>
      <c r="C10" s="20">
        <v>798.6</v>
      </c>
      <c r="D10" s="20">
        <v>798.6</v>
      </c>
      <c r="E10" s="20">
        <v>798.6</v>
      </c>
      <c r="F10" s="21">
        <v>790.61</v>
      </c>
      <c r="G10" s="22">
        <v>878.46</v>
      </c>
      <c r="H10" s="21">
        <v>878.46</v>
      </c>
      <c r="I10" s="22">
        <v>878.46</v>
      </c>
      <c r="J10" s="21">
        <v>878.46</v>
      </c>
      <c r="K10" s="22">
        <v>878.46</v>
      </c>
      <c r="L10" s="23"/>
      <c r="M10" s="24"/>
      <c r="N10" s="23"/>
      <c r="O10" s="25"/>
      <c r="P10" s="23"/>
      <c r="Q10" s="25"/>
      <c r="R10" s="24"/>
    </row>
    <row r="11" spans="1:18" ht="15" customHeight="1">
      <c r="A11" s="84" t="s">
        <v>39</v>
      </c>
      <c r="B11" s="84"/>
      <c r="C11" s="27">
        <v>798.6</v>
      </c>
      <c r="D11" s="27">
        <v>798.6</v>
      </c>
      <c r="E11" s="27">
        <v>798.6</v>
      </c>
      <c r="F11" s="28">
        <v>790.61</v>
      </c>
      <c r="G11" s="29">
        <v>878.46</v>
      </c>
      <c r="H11" s="28">
        <v>878.46</v>
      </c>
      <c r="I11" s="29">
        <v>878.46</v>
      </c>
      <c r="J11" s="28">
        <v>878.46</v>
      </c>
      <c r="K11" s="29">
        <v>878.46</v>
      </c>
      <c r="L11" s="30"/>
      <c r="M11" s="17"/>
      <c r="N11" s="30"/>
      <c r="O11" s="31"/>
      <c r="P11" s="30"/>
      <c r="Q11" s="31"/>
      <c r="R11" s="17"/>
    </row>
    <row r="12" spans="1:18" ht="15">
      <c r="A12" s="84" t="s">
        <v>52</v>
      </c>
      <c r="B12" s="84"/>
      <c r="C12" s="27">
        <v>0</v>
      </c>
      <c r="D12" s="27">
        <v>0</v>
      </c>
      <c r="E12" s="27">
        <v>0</v>
      </c>
      <c r="F12" s="28">
        <v>0</v>
      </c>
      <c r="G12" s="29">
        <v>0</v>
      </c>
      <c r="H12" s="28">
        <v>0</v>
      </c>
      <c r="I12" s="29">
        <v>0</v>
      </c>
      <c r="J12" s="28">
        <v>0</v>
      </c>
      <c r="K12" s="29">
        <v>0</v>
      </c>
      <c r="L12" s="30"/>
      <c r="M12" s="17"/>
      <c r="N12" s="30"/>
      <c r="O12" s="31"/>
      <c r="P12" s="30"/>
      <c r="Q12" s="31"/>
      <c r="R12" s="17"/>
    </row>
    <row r="13" spans="1:18" ht="15">
      <c r="A13" s="84" t="s">
        <v>55</v>
      </c>
      <c r="B13" s="84"/>
      <c r="C13" s="27">
        <v>0</v>
      </c>
      <c r="D13" s="27">
        <v>0</v>
      </c>
      <c r="E13" s="27">
        <v>0</v>
      </c>
      <c r="F13" s="28">
        <v>0</v>
      </c>
      <c r="G13" s="29">
        <v>0</v>
      </c>
      <c r="H13" s="28">
        <v>0</v>
      </c>
      <c r="I13" s="29">
        <v>0</v>
      </c>
      <c r="J13" s="28">
        <v>0</v>
      </c>
      <c r="K13" s="29">
        <v>0</v>
      </c>
      <c r="L13" s="30"/>
      <c r="M13" s="17"/>
      <c r="N13" s="30"/>
      <c r="O13" s="31"/>
      <c r="P13" s="30"/>
      <c r="Q13" s="31"/>
      <c r="R13" s="17"/>
    </row>
    <row r="14" spans="1:18" ht="15">
      <c r="A14" s="86"/>
      <c r="B14" s="86"/>
      <c r="C14" s="32"/>
      <c r="D14" s="32"/>
      <c r="E14" s="32"/>
      <c r="F14" s="33"/>
      <c r="G14" s="3"/>
      <c r="H14" s="33"/>
      <c r="I14" s="3"/>
      <c r="J14" s="33"/>
      <c r="K14" s="3"/>
      <c r="L14" s="30"/>
      <c r="M14" s="17"/>
      <c r="N14" s="30"/>
      <c r="O14" s="31"/>
      <c r="P14" s="30"/>
      <c r="Q14" s="31"/>
      <c r="R14" s="17"/>
    </row>
    <row r="15" spans="1:18" ht="15">
      <c r="A15" s="85" t="s">
        <v>2</v>
      </c>
      <c r="B15" s="85"/>
      <c r="C15" s="20">
        <v>87.28</v>
      </c>
      <c r="D15" s="20">
        <v>0</v>
      </c>
      <c r="E15" s="20">
        <v>87.28</v>
      </c>
      <c r="F15" s="21">
        <v>74.24</v>
      </c>
      <c r="G15" s="22">
        <v>82.49</v>
      </c>
      <c r="H15" s="21">
        <v>82.49</v>
      </c>
      <c r="I15" s="22">
        <v>82.49</v>
      </c>
      <c r="J15" s="21">
        <v>82.49</v>
      </c>
      <c r="K15" s="22">
        <v>82.49</v>
      </c>
      <c r="L15" s="23"/>
      <c r="M15" s="24"/>
      <c r="N15" s="23"/>
      <c r="O15" s="25"/>
      <c r="P15" s="23"/>
      <c r="Q15" s="25"/>
      <c r="R15" s="24"/>
    </row>
    <row r="16" spans="1:18" ht="15">
      <c r="A16" s="84" t="s">
        <v>3</v>
      </c>
      <c r="B16" s="84"/>
      <c r="C16" s="27">
        <v>135.2</v>
      </c>
      <c r="D16" s="27">
        <v>0</v>
      </c>
      <c r="E16" s="27">
        <v>135.2</v>
      </c>
      <c r="F16" s="28">
        <v>121.68</v>
      </c>
      <c r="G16" s="29">
        <v>135.2</v>
      </c>
      <c r="H16" s="28">
        <v>135.2</v>
      </c>
      <c r="I16" s="29">
        <v>135.2</v>
      </c>
      <c r="J16" s="28">
        <v>135.2</v>
      </c>
      <c r="K16" s="29">
        <v>135.2</v>
      </c>
      <c r="L16" s="30"/>
      <c r="M16" s="17"/>
      <c r="N16" s="30"/>
      <c r="O16" s="31"/>
      <c r="P16" s="30"/>
      <c r="Q16" s="31"/>
      <c r="R16" s="17"/>
    </row>
    <row r="17" spans="1:18" ht="15" customHeight="1">
      <c r="A17" s="84" t="s">
        <v>6</v>
      </c>
      <c r="B17" s="84"/>
      <c r="C17" s="71">
        <f>-(C11*6%)</f>
        <v>-47.916</v>
      </c>
      <c r="D17" s="27">
        <v>0</v>
      </c>
      <c r="E17" s="71">
        <f aca="true" t="shared" si="0" ref="E17:K17">-(E11*6%)</f>
        <v>-47.916</v>
      </c>
      <c r="F17" s="72">
        <f t="shared" si="0"/>
        <v>-47.4366</v>
      </c>
      <c r="G17" s="73">
        <f t="shared" si="0"/>
        <v>-52.7076</v>
      </c>
      <c r="H17" s="72">
        <f t="shared" si="0"/>
        <v>-52.7076</v>
      </c>
      <c r="I17" s="73">
        <f t="shared" si="0"/>
        <v>-52.7076</v>
      </c>
      <c r="J17" s="72">
        <f t="shared" si="0"/>
        <v>-52.7076</v>
      </c>
      <c r="K17" s="73">
        <f t="shared" si="0"/>
        <v>-52.7076</v>
      </c>
      <c r="L17" s="30"/>
      <c r="M17" s="17"/>
      <c r="N17" s="30"/>
      <c r="O17" s="31"/>
      <c r="P17" s="30"/>
      <c r="Q17" s="31"/>
      <c r="R17" s="17"/>
    </row>
    <row r="18" spans="1:18" ht="15">
      <c r="A18" s="84"/>
      <c r="B18" s="84"/>
      <c r="C18" s="34"/>
      <c r="D18" s="34"/>
      <c r="E18" s="34"/>
      <c r="F18" s="33"/>
      <c r="G18" s="3"/>
      <c r="H18" s="33"/>
      <c r="I18" s="3"/>
      <c r="J18" s="33"/>
      <c r="K18" s="3"/>
      <c r="L18" s="30"/>
      <c r="M18" s="17"/>
      <c r="N18" s="30"/>
      <c r="O18" s="31"/>
      <c r="P18" s="30"/>
      <c r="Q18" s="31"/>
      <c r="R18" s="17"/>
    </row>
    <row r="19" spans="1:18" ht="15">
      <c r="A19" s="85" t="s">
        <v>1</v>
      </c>
      <c r="B19" s="85"/>
      <c r="C19" s="20">
        <f aca="true" t="shared" si="1" ref="C19:K19">C20-C21</f>
        <v>228</v>
      </c>
      <c r="D19" s="20">
        <f t="shared" si="1"/>
        <v>228</v>
      </c>
      <c r="E19" s="20">
        <f t="shared" si="1"/>
        <v>228</v>
      </c>
      <c r="F19" s="21">
        <f t="shared" si="1"/>
        <v>230.85</v>
      </c>
      <c r="G19" s="22">
        <f t="shared" si="1"/>
        <v>256.5</v>
      </c>
      <c r="H19" s="21">
        <f t="shared" si="1"/>
        <v>256.5</v>
      </c>
      <c r="I19" s="22">
        <f t="shared" si="1"/>
        <v>256.5</v>
      </c>
      <c r="J19" s="21">
        <f t="shared" si="1"/>
        <v>256.5</v>
      </c>
      <c r="K19" s="22">
        <f t="shared" si="1"/>
        <v>256.5</v>
      </c>
      <c r="L19" s="23"/>
      <c r="M19" s="24"/>
      <c r="N19" s="23"/>
      <c r="O19" s="25"/>
      <c r="P19" s="23"/>
      <c r="Q19" s="25"/>
      <c r="R19" s="24"/>
    </row>
    <row r="20" spans="1:18" ht="15">
      <c r="A20" s="84" t="s">
        <v>3</v>
      </c>
      <c r="B20" s="84"/>
      <c r="C20" s="27">
        <v>240</v>
      </c>
      <c r="D20" s="27">
        <v>240</v>
      </c>
      <c r="E20" s="27">
        <v>240</v>
      </c>
      <c r="F20" s="28">
        <v>243</v>
      </c>
      <c r="G20" s="29">
        <v>270</v>
      </c>
      <c r="H20" s="28">
        <v>270</v>
      </c>
      <c r="I20" s="29">
        <v>270</v>
      </c>
      <c r="J20" s="28">
        <v>270</v>
      </c>
      <c r="K20" s="29">
        <v>270</v>
      </c>
      <c r="L20" s="30"/>
      <c r="M20" s="17"/>
      <c r="N20" s="30"/>
      <c r="O20" s="31"/>
      <c r="P20" s="30"/>
      <c r="Q20" s="31"/>
      <c r="R20" s="17"/>
    </row>
    <row r="21" spans="1:18" ht="15" customHeight="1">
      <c r="A21" s="84" t="s">
        <v>5</v>
      </c>
      <c r="B21" s="84"/>
      <c r="C21" s="27">
        <v>12</v>
      </c>
      <c r="D21" s="27">
        <v>12</v>
      </c>
      <c r="E21" s="27">
        <v>12</v>
      </c>
      <c r="F21" s="28">
        <v>12.15</v>
      </c>
      <c r="G21" s="29">
        <v>13.5</v>
      </c>
      <c r="H21" s="28">
        <v>13.5</v>
      </c>
      <c r="I21" s="29">
        <v>13.5</v>
      </c>
      <c r="J21" s="28">
        <v>13.5</v>
      </c>
      <c r="K21" s="29">
        <v>13.5</v>
      </c>
      <c r="L21" s="30"/>
      <c r="M21" s="17"/>
      <c r="N21" s="30"/>
      <c r="O21" s="31"/>
      <c r="P21" s="30"/>
      <c r="Q21" s="31"/>
      <c r="R21" s="17"/>
    </row>
    <row r="22" spans="1:18" ht="15">
      <c r="A22" s="84"/>
      <c r="B22" s="84"/>
      <c r="C22" s="34"/>
      <c r="D22" s="34"/>
      <c r="E22" s="34"/>
      <c r="F22" s="33"/>
      <c r="G22" s="3"/>
      <c r="H22" s="33"/>
      <c r="I22" s="3"/>
      <c r="J22" s="33"/>
      <c r="K22" s="3"/>
      <c r="L22" s="30"/>
      <c r="M22" s="17"/>
      <c r="N22" s="30"/>
      <c r="O22" s="31"/>
      <c r="P22" s="30"/>
      <c r="Q22" s="31"/>
      <c r="R22" s="17"/>
    </row>
    <row r="23" spans="1:18" ht="15" customHeight="1">
      <c r="A23" s="85" t="s">
        <v>28</v>
      </c>
      <c r="B23" s="85"/>
      <c r="C23" s="35">
        <v>15000</v>
      </c>
      <c r="D23" s="35">
        <v>15000</v>
      </c>
      <c r="E23" s="35">
        <v>20000</v>
      </c>
      <c r="F23" s="36">
        <v>20000</v>
      </c>
      <c r="G23" s="37">
        <v>20000</v>
      </c>
      <c r="H23" s="36">
        <v>20000</v>
      </c>
      <c r="I23" s="37">
        <v>20000</v>
      </c>
      <c r="J23" s="36">
        <v>20000</v>
      </c>
      <c r="K23" s="37">
        <v>20000</v>
      </c>
      <c r="L23" s="23"/>
      <c r="M23" s="24"/>
      <c r="N23" s="23"/>
      <c r="O23" s="25"/>
      <c r="P23" s="23"/>
      <c r="Q23" s="25"/>
      <c r="R23" s="24"/>
    </row>
    <row r="24" spans="1:18" ht="15">
      <c r="A24" s="84" t="s">
        <v>27</v>
      </c>
      <c r="B24" s="84"/>
      <c r="C24" s="27">
        <v>0</v>
      </c>
      <c r="D24" s="27">
        <v>0</v>
      </c>
      <c r="E24" s="27">
        <v>0</v>
      </c>
      <c r="F24" s="28">
        <v>0</v>
      </c>
      <c r="G24" s="29">
        <v>0</v>
      </c>
      <c r="H24" s="28">
        <v>0</v>
      </c>
      <c r="I24" s="29">
        <v>0</v>
      </c>
      <c r="J24" s="28">
        <v>0</v>
      </c>
      <c r="K24" s="29">
        <v>0</v>
      </c>
      <c r="L24" s="30"/>
      <c r="M24" s="17"/>
      <c r="N24" s="30"/>
      <c r="O24" s="31"/>
      <c r="P24" s="30"/>
      <c r="Q24" s="31"/>
      <c r="R24" s="17"/>
    </row>
    <row r="25" spans="1:18" ht="15" customHeight="1">
      <c r="A25" s="84" t="s">
        <v>7</v>
      </c>
      <c r="B25" s="84"/>
      <c r="C25" s="27">
        <v>0</v>
      </c>
      <c r="D25" s="27">
        <v>0</v>
      </c>
      <c r="E25" s="27">
        <v>0</v>
      </c>
      <c r="F25" s="28">
        <v>0</v>
      </c>
      <c r="G25" s="29">
        <v>0</v>
      </c>
      <c r="H25" s="28">
        <v>0</v>
      </c>
      <c r="I25" s="29">
        <v>4.16</v>
      </c>
      <c r="J25" s="28">
        <v>4.16</v>
      </c>
      <c r="K25" s="29">
        <v>4.16</v>
      </c>
      <c r="L25" s="30"/>
      <c r="M25" s="17"/>
      <c r="N25" s="30"/>
      <c r="O25" s="31"/>
      <c r="P25" s="30"/>
      <c r="Q25" s="31"/>
      <c r="R25" s="17"/>
    </row>
    <row r="26" spans="1:18" ht="15">
      <c r="A26" s="84"/>
      <c r="B26" s="84"/>
      <c r="C26" s="34"/>
      <c r="D26" s="34"/>
      <c r="E26" s="34"/>
      <c r="F26" s="33"/>
      <c r="G26" s="3"/>
      <c r="H26" s="33"/>
      <c r="I26" s="3"/>
      <c r="J26" s="33"/>
      <c r="K26" s="3"/>
      <c r="L26" s="30"/>
      <c r="M26" s="17"/>
      <c r="N26" s="30"/>
      <c r="O26" s="31"/>
      <c r="P26" s="30"/>
      <c r="Q26" s="31"/>
      <c r="R26" s="17"/>
    </row>
    <row r="27" spans="1:18" ht="15">
      <c r="A27" s="87" t="s">
        <v>35</v>
      </c>
      <c r="B27" s="87"/>
      <c r="C27" s="74">
        <f aca="true" t="shared" si="2" ref="C27:K27">C10*8%</f>
        <v>63.888000000000005</v>
      </c>
      <c r="D27" s="74">
        <f t="shared" si="2"/>
        <v>63.888000000000005</v>
      </c>
      <c r="E27" s="74">
        <f t="shared" si="2"/>
        <v>63.888000000000005</v>
      </c>
      <c r="F27" s="75">
        <f t="shared" si="2"/>
        <v>63.2488</v>
      </c>
      <c r="G27" s="76">
        <f t="shared" si="2"/>
        <v>70.27680000000001</v>
      </c>
      <c r="H27" s="75">
        <f t="shared" si="2"/>
        <v>70.27680000000001</v>
      </c>
      <c r="I27" s="77">
        <f t="shared" si="2"/>
        <v>70.27680000000001</v>
      </c>
      <c r="J27" s="75">
        <f t="shared" si="2"/>
        <v>70.27680000000001</v>
      </c>
      <c r="K27" s="77">
        <f t="shared" si="2"/>
        <v>70.27680000000001</v>
      </c>
      <c r="L27" s="23"/>
      <c r="M27" s="24"/>
      <c r="N27" s="23"/>
      <c r="O27" s="25"/>
      <c r="P27" s="23"/>
      <c r="Q27" s="25"/>
      <c r="R27" s="24"/>
    </row>
    <row r="28" spans="1:18" ht="15">
      <c r="A28" s="84"/>
      <c r="B28" s="84"/>
      <c r="C28" s="34"/>
      <c r="D28" s="34"/>
      <c r="E28" s="34"/>
      <c r="F28" s="33"/>
      <c r="G28" s="3"/>
      <c r="H28" s="33"/>
      <c r="I28" s="3"/>
      <c r="J28" s="33"/>
      <c r="K28" s="3"/>
      <c r="L28" s="30"/>
      <c r="M28" s="17"/>
      <c r="N28" s="30"/>
      <c r="O28" s="31"/>
      <c r="P28" s="30"/>
      <c r="Q28" s="31"/>
      <c r="R28" s="17"/>
    </row>
    <row r="29" spans="1:18" ht="15">
      <c r="A29" s="87" t="s">
        <v>57</v>
      </c>
      <c r="B29" s="87"/>
      <c r="C29" s="74">
        <f>C10*8%</f>
        <v>63.888000000000005</v>
      </c>
      <c r="D29" s="74">
        <f>D10*8%</f>
        <v>63.888000000000005</v>
      </c>
      <c r="E29" s="74">
        <f aca="true" t="shared" si="3" ref="E29:K29">E10*9%</f>
        <v>71.874</v>
      </c>
      <c r="F29" s="75">
        <f t="shared" si="3"/>
        <v>71.1549</v>
      </c>
      <c r="G29" s="77">
        <f t="shared" si="3"/>
        <v>79.0614</v>
      </c>
      <c r="H29" s="75">
        <f t="shared" si="3"/>
        <v>79.0614</v>
      </c>
      <c r="I29" s="77">
        <f t="shared" si="3"/>
        <v>79.0614</v>
      </c>
      <c r="J29" s="75">
        <f t="shared" si="3"/>
        <v>79.0614</v>
      </c>
      <c r="K29" s="77">
        <f t="shared" si="3"/>
        <v>79.0614</v>
      </c>
      <c r="L29" s="23"/>
      <c r="M29" s="24"/>
      <c r="N29" s="23"/>
      <c r="O29" s="25"/>
      <c r="P29" s="23"/>
      <c r="Q29" s="25"/>
      <c r="R29" s="24"/>
    </row>
    <row r="30" spans="1:18" ht="15">
      <c r="A30" s="84"/>
      <c r="B30" s="84"/>
      <c r="C30" s="34"/>
      <c r="D30" s="34"/>
      <c r="E30" s="34"/>
      <c r="F30" s="33"/>
      <c r="G30" s="3"/>
      <c r="H30" s="33"/>
      <c r="I30" s="3"/>
      <c r="J30" s="33"/>
      <c r="K30" s="3"/>
      <c r="L30" s="30"/>
      <c r="M30" s="17"/>
      <c r="N30" s="30"/>
      <c r="O30" s="31"/>
      <c r="P30" s="30"/>
      <c r="Q30" s="31"/>
      <c r="R30" s="17"/>
    </row>
    <row r="31" spans="1:18" ht="15">
      <c r="A31" s="87" t="s">
        <v>41</v>
      </c>
      <c r="B31" s="87"/>
      <c r="C31" s="20">
        <f>C32+C33</f>
        <v>0</v>
      </c>
      <c r="D31" s="20">
        <f>D32+D33</f>
        <v>0</v>
      </c>
      <c r="E31" s="20">
        <f>E32+E33</f>
        <v>0</v>
      </c>
      <c r="F31" s="21">
        <f aca="true" t="shared" si="4" ref="F31:K31">F32+F33+F34</f>
        <v>0</v>
      </c>
      <c r="G31" s="70">
        <f t="shared" si="4"/>
        <v>0</v>
      </c>
      <c r="H31" s="21">
        <f t="shared" si="4"/>
        <v>-29.28</v>
      </c>
      <c r="I31" s="70">
        <f t="shared" si="4"/>
        <v>0</v>
      </c>
      <c r="J31" s="21">
        <f t="shared" si="4"/>
        <v>0</v>
      </c>
      <c r="K31" s="70">
        <f t="shared" si="4"/>
        <v>0</v>
      </c>
      <c r="L31" s="23"/>
      <c r="M31" s="24"/>
      <c r="N31" s="23"/>
      <c r="O31" s="25"/>
      <c r="P31" s="23"/>
      <c r="Q31" s="25"/>
      <c r="R31" s="24"/>
    </row>
    <row r="32" spans="1:18" ht="15" customHeight="1">
      <c r="A32" s="93" t="s">
        <v>44</v>
      </c>
      <c r="B32" s="93"/>
      <c r="C32" s="27">
        <v>0</v>
      </c>
      <c r="D32" s="27">
        <v>0</v>
      </c>
      <c r="E32" s="27">
        <v>0</v>
      </c>
      <c r="F32" s="28">
        <v>0</v>
      </c>
      <c r="G32" s="29">
        <v>0</v>
      </c>
      <c r="H32" s="28">
        <v>0</v>
      </c>
      <c r="I32" s="29">
        <v>0</v>
      </c>
      <c r="J32" s="28">
        <v>0</v>
      </c>
      <c r="K32" s="29">
        <v>0</v>
      </c>
      <c r="L32" s="30"/>
      <c r="M32" s="17"/>
      <c r="N32" s="30"/>
      <c r="O32" s="31"/>
      <c r="P32" s="30"/>
      <c r="Q32" s="31"/>
      <c r="R32" s="17"/>
    </row>
    <row r="33" spans="1:18" ht="15">
      <c r="A33" s="89" t="s">
        <v>42</v>
      </c>
      <c r="B33" s="89"/>
      <c r="C33" s="38">
        <v>0</v>
      </c>
      <c r="D33" s="38">
        <v>0</v>
      </c>
      <c r="E33" s="38">
        <v>0</v>
      </c>
      <c r="F33" s="39">
        <v>0</v>
      </c>
      <c r="G33" s="40">
        <v>0</v>
      </c>
      <c r="H33" s="39">
        <v>0</v>
      </c>
      <c r="I33" s="40">
        <v>0</v>
      </c>
      <c r="J33" s="39">
        <v>0</v>
      </c>
      <c r="K33" s="40">
        <v>0</v>
      </c>
      <c r="L33" s="30"/>
      <c r="M33" s="17"/>
      <c r="N33" s="30"/>
      <c r="O33" s="31"/>
      <c r="P33" s="30"/>
      <c r="Q33" s="31"/>
      <c r="R33" s="17"/>
    </row>
    <row r="34" spans="1:18" ht="15" customHeight="1">
      <c r="A34" s="84" t="s">
        <v>54</v>
      </c>
      <c r="B34" s="84"/>
      <c r="C34" s="27">
        <v>0</v>
      </c>
      <c r="D34" s="27">
        <v>0</v>
      </c>
      <c r="E34" s="27">
        <v>0</v>
      </c>
      <c r="F34" s="28">
        <v>0</v>
      </c>
      <c r="G34" s="29">
        <v>0</v>
      </c>
      <c r="H34" s="28">
        <v>-29.28</v>
      </c>
      <c r="I34" s="29">
        <v>0</v>
      </c>
      <c r="J34" s="28">
        <v>0</v>
      </c>
      <c r="K34" s="29">
        <v>0</v>
      </c>
      <c r="L34" s="30"/>
      <c r="M34" s="17"/>
      <c r="N34" s="30"/>
      <c r="O34" s="31"/>
      <c r="P34" s="30"/>
      <c r="Q34" s="31"/>
      <c r="R34" s="17"/>
    </row>
    <row r="35" spans="1:18" ht="15">
      <c r="A35" s="84"/>
      <c r="B35" s="84"/>
      <c r="C35" s="34"/>
      <c r="D35" s="34"/>
      <c r="E35" s="34"/>
      <c r="F35" s="33"/>
      <c r="G35" s="3"/>
      <c r="H35" s="33"/>
      <c r="I35" s="3"/>
      <c r="J35" s="33"/>
      <c r="K35" s="3"/>
      <c r="L35" s="30"/>
      <c r="M35" s="17"/>
      <c r="N35" s="30"/>
      <c r="O35" s="31"/>
      <c r="P35" s="30"/>
      <c r="Q35" s="31"/>
      <c r="R35" s="17"/>
    </row>
    <row r="36" spans="1:18" ht="15">
      <c r="A36" s="87" t="s">
        <v>43</v>
      </c>
      <c r="B36" s="87"/>
      <c r="C36" s="35">
        <f>C10+C15+C19-C25-C29</f>
        <v>1049.9920000000002</v>
      </c>
      <c r="D36" s="35">
        <f>D10+D15+D19-D25-D29</f>
        <v>962.7119999999999</v>
      </c>
      <c r="E36" s="35">
        <f>E10+E15+E19-E25-E29</f>
        <v>1042.006</v>
      </c>
      <c r="F36" s="36">
        <f>F10+F15+F19-F25-F29</f>
        <v>1024.5451</v>
      </c>
      <c r="G36" s="78">
        <f>G10+G15+G19-G25-G29</f>
        <v>1138.3886</v>
      </c>
      <c r="H36" s="36">
        <f>H10+H15+H19-H25-H29+H34</f>
        <v>1109.1086</v>
      </c>
      <c r="I36" s="78">
        <f>I10+I15+I19-I25-I29</f>
        <v>1134.2286</v>
      </c>
      <c r="J36" s="36">
        <f>J10+J15+J19-J25-J29</f>
        <v>1134.2286</v>
      </c>
      <c r="K36" s="78">
        <f>K10+K15+K19-K25-K29</f>
        <v>1134.2286</v>
      </c>
      <c r="L36" s="23"/>
      <c r="M36" s="24"/>
      <c r="N36" s="23"/>
      <c r="O36" s="25"/>
      <c r="P36" s="23"/>
      <c r="Q36" s="25"/>
      <c r="R36" s="24"/>
    </row>
    <row r="37" spans="1:18" ht="15">
      <c r="A37" s="88"/>
      <c r="B37" s="8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21" customHeight="1">
      <c r="A38" s="83" t="s">
        <v>8</v>
      </c>
      <c r="B38" s="83"/>
      <c r="C38" s="83"/>
      <c r="D38" s="41" t="s">
        <v>9</v>
      </c>
      <c r="E38" s="41" t="s">
        <v>10</v>
      </c>
      <c r="F38" s="18" t="s">
        <v>34</v>
      </c>
      <c r="G38" s="19">
        <v>42005</v>
      </c>
      <c r="H38" s="19">
        <v>42036</v>
      </c>
      <c r="I38" s="19">
        <v>42064</v>
      </c>
      <c r="J38" s="19">
        <v>42095</v>
      </c>
      <c r="K38" s="19">
        <v>42125</v>
      </c>
      <c r="L38" s="19">
        <v>42156</v>
      </c>
      <c r="M38" s="19">
        <v>42186</v>
      </c>
      <c r="N38" s="19">
        <v>42217</v>
      </c>
      <c r="O38" s="19">
        <v>42248</v>
      </c>
      <c r="P38" s="19">
        <v>42278</v>
      </c>
      <c r="Q38" s="19">
        <v>42309</v>
      </c>
      <c r="R38" s="19">
        <v>42339</v>
      </c>
    </row>
    <row r="39" spans="1:18" ht="33.75" customHeight="1">
      <c r="A39" s="84" t="s">
        <v>67</v>
      </c>
      <c r="B39" s="84"/>
      <c r="C39" s="84"/>
      <c r="D39" s="26" t="s">
        <v>68</v>
      </c>
      <c r="E39" s="43">
        <v>40</v>
      </c>
      <c r="F39" s="3">
        <v>1.5</v>
      </c>
      <c r="G39" s="28">
        <v>40</v>
      </c>
      <c r="H39" s="29">
        <v>40</v>
      </c>
      <c r="I39" s="28">
        <v>40</v>
      </c>
      <c r="J39" s="29">
        <v>40</v>
      </c>
      <c r="K39" s="30"/>
      <c r="L39" s="17"/>
      <c r="M39" s="30"/>
      <c r="N39" s="17"/>
      <c r="O39" s="30"/>
      <c r="P39" s="17"/>
      <c r="Q39" s="30"/>
      <c r="R39" s="17"/>
    </row>
    <row r="40" spans="1:18" ht="15">
      <c r="A40" s="92" t="s">
        <v>100</v>
      </c>
      <c r="B40" s="92"/>
      <c r="C40" s="92"/>
      <c r="D40" s="26"/>
      <c r="E40" s="43"/>
      <c r="F40" s="3"/>
      <c r="G40" s="28"/>
      <c r="H40" s="29"/>
      <c r="I40" s="28"/>
      <c r="J40" s="29"/>
      <c r="K40" s="30"/>
      <c r="L40" s="17"/>
      <c r="M40" s="30"/>
      <c r="N40" s="17"/>
      <c r="O40" s="30"/>
      <c r="P40" s="17"/>
      <c r="Q40" s="30"/>
      <c r="R40" s="17"/>
    </row>
    <row r="41" spans="1:18" ht="15">
      <c r="A41" s="90"/>
      <c r="B41" s="90"/>
      <c r="C41" s="90"/>
      <c r="D41" s="26"/>
      <c r="E41" s="43"/>
      <c r="F41" s="3"/>
      <c r="G41" s="28"/>
      <c r="H41" s="29"/>
      <c r="I41" s="28"/>
      <c r="J41" s="29"/>
      <c r="K41" s="30"/>
      <c r="L41" s="17"/>
      <c r="M41" s="30"/>
      <c r="N41" s="17"/>
      <c r="O41" s="30"/>
      <c r="P41" s="17"/>
      <c r="Q41" s="30"/>
      <c r="R41" s="17"/>
    </row>
    <row r="42" spans="1:7" ht="15">
      <c r="A42" s="91" t="s">
        <v>11</v>
      </c>
      <c r="B42" s="91"/>
      <c r="C42" s="91"/>
      <c r="D42" s="91"/>
      <c r="E42" s="91"/>
      <c r="F42" s="91"/>
      <c r="G42" s="91"/>
    </row>
    <row r="43" ht="15">
      <c r="A43" s="15"/>
    </row>
    <row r="44" spans="1:8" ht="21.75" customHeight="1">
      <c r="A44" s="96" t="s">
        <v>70</v>
      </c>
      <c r="B44" s="97"/>
      <c r="C44" s="98"/>
      <c r="D44" s="45" t="s">
        <v>9</v>
      </c>
      <c r="E44" s="45" t="s">
        <v>10</v>
      </c>
      <c r="F44" s="94" t="s">
        <v>62</v>
      </c>
      <c r="G44" s="94"/>
      <c r="H44" s="45" t="s">
        <v>30</v>
      </c>
    </row>
    <row r="45" spans="1:8" ht="42" customHeight="1">
      <c r="A45" s="99" t="s">
        <v>69</v>
      </c>
      <c r="B45" s="100"/>
      <c r="C45" s="101"/>
      <c r="D45" s="26" t="s">
        <v>61</v>
      </c>
      <c r="E45" s="43">
        <v>15</v>
      </c>
      <c r="F45" s="95" t="s">
        <v>0</v>
      </c>
      <c r="G45" s="95"/>
      <c r="H45" s="46">
        <v>42009</v>
      </c>
    </row>
    <row r="46" spans="1:8" ht="23.25" customHeight="1">
      <c r="A46" s="102" t="s">
        <v>100</v>
      </c>
      <c r="B46" s="103"/>
      <c r="C46" s="104"/>
      <c r="D46" s="26"/>
      <c r="E46" s="43"/>
      <c r="F46" s="95"/>
      <c r="G46" s="95"/>
      <c r="H46" s="47"/>
    </row>
    <row r="47" spans="1:8" ht="15">
      <c r="A47" s="113"/>
      <c r="B47" s="114"/>
      <c r="C47" s="115"/>
      <c r="D47" s="26"/>
      <c r="E47" s="43"/>
      <c r="F47" s="95"/>
      <c r="G47" s="95"/>
      <c r="H47" s="47"/>
    </row>
    <row r="48" ht="15">
      <c r="A48" s="15"/>
    </row>
    <row r="49" spans="1:8" ht="21.75" customHeight="1">
      <c r="A49" s="106" t="s">
        <v>33</v>
      </c>
      <c r="B49" s="106"/>
      <c r="C49" s="106"/>
      <c r="D49" s="41" t="s">
        <v>9</v>
      </c>
      <c r="E49" s="41" t="s">
        <v>10</v>
      </c>
      <c r="F49" s="105" t="s">
        <v>62</v>
      </c>
      <c r="G49" s="105"/>
      <c r="H49" s="42" t="s">
        <v>30</v>
      </c>
    </row>
    <row r="50" spans="1:8" ht="36" customHeight="1">
      <c r="A50" s="93" t="s">
        <v>71</v>
      </c>
      <c r="B50" s="93"/>
      <c r="C50" s="93"/>
      <c r="D50" s="26" t="s">
        <v>61</v>
      </c>
      <c r="E50" s="43">
        <v>1</v>
      </c>
      <c r="F50" s="111" t="s">
        <v>0</v>
      </c>
      <c r="G50" s="112"/>
      <c r="H50" s="46">
        <v>42009</v>
      </c>
    </row>
    <row r="51" spans="1:8" ht="19.5" customHeight="1">
      <c r="A51" s="84" t="s">
        <v>100</v>
      </c>
      <c r="B51" s="84"/>
      <c r="C51" s="84"/>
      <c r="D51" s="26"/>
      <c r="E51" s="43"/>
      <c r="F51" s="111"/>
      <c r="G51" s="112"/>
      <c r="H51" s="47"/>
    </row>
    <row r="52" spans="1:8" ht="15">
      <c r="A52" s="107"/>
      <c r="B52" s="107"/>
      <c r="C52" s="107"/>
      <c r="D52" s="26"/>
      <c r="E52" s="43"/>
      <c r="F52" s="111"/>
      <c r="G52" s="112"/>
      <c r="H52" s="47"/>
    </row>
    <row r="53" ht="15">
      <c r="A53" s="15"/>
    </row>
    <row r="54" spans="1:8" ht="15">
      <c r="A54" s="108" t="s">
        <v>73</v>
      </c>
      <c r="B54" s="109"/>
      <c r="C54" s="110"/>
      <c r="D54" s="41" t="s">
        <v>9</v>
      </c>
      <c r="E54" s="41" t="s">
        <v>10</v>
      </c>
      <c r="F54" s="116" t="s">
        <v>62</v>
      </c>
      <c r="G54" s="117"/>
      <c r="H54" s="42" t="s">
        <v>30</v>
      </c>
    </row>
    <row r="55" spans="1:8" ht="29.25" customHeight="1">
      <c r="A55" s="99" t="s">
        <v>72</v>
      </c>
      <c r="B55" s="100"/>
      <c r="C55" s="101"/>
      <c r="D55" s="26" t="s">
        <v>61</v>
      </c>
      <c r="E55" s="43">
        <v>1</v>
      </c>
      <c r="F55" s="111" t="s">
        <v>0</v>
      </c>
      <c r="G55" s="112"/>
      <c r="H55" s="48"/>
    </row>
    <row r="56" spans="1:8" ht="22.5" customHeight="1">
      <c r="A56" s="102" t="s">
        <v>100</v>
      </c>
      <c r="B56" s="103"/>
      <c r="C56" s="104"/>
      <c r="D56" s="26"/>
      <c r="E56" s="43"/>
      <c r="F56" s="111"/>
      <c r="G56" s="112"/>
      <c r="H56" s="49"/>
    </row>
    <row r="57" spans="1:8" ht="15">
      <c r="A57" s="113"/>
      <c r="B57" s="114"/>
      <c r="C57" s="115"/>
      <c r="D57" s="26"/>
      <c r="E57" s="43"/>
      <c r="F57" s="111"/>
      <c r="G57" s="112"/>
      <c r="H57" s="49"/>
    </row>
    <row r="58" ht="15">
      <c r="A58" s="15"/>
    </row>
    <row r="59" spans="1:9" ht="15">
      <c r="A59" s="121" t="s">
        <v>32</v>
      </c>
      <c r="B59" s="122"/>
      <c r="C59" s="123"/>
      <c r="D59" s="41" t="s">
        <v>9</v>
      </c>
      <c r="E59" s="41" t="s">
        <v>10</v>
      </c>
      <c r="F59" s="116" t="s">
        <v>62</v>
      </c>
      <c r="G59" s="117"/>
      <c r="H59" s="42" t="s">
        <v>30</v>
      </c>
      <c r="I59" s="42" t="s">
        <v>31</v>
      </c>
    </row>
    <row r="60" spans="1:9" ht="28.5" customHeight="1">
      <c r="A60" s="124" t="s">
        <v>58</v>
      </c>
      <c r="B60" s="125"/>
      <c r="C60" s="126"/>
      <c r="D60" s="26" t="s">
        <v>60</v>
      </c>
      <c r="E60" s="29">
        <v>2</v>
      </c>
      <c r="F60" s="127" t="s">
        <v>63</v>
      </c>
      <c r="G60" s="128"/>
      <c r="H60" s="46">
        <v>42009</v>
      </c>
      <c r="I60" s="3"/>
    </row>
    <row r="61" spans="1:9" ht="26.25" customHeight="1">
      <c r="A61" s="124" t="s">
        <v>59</v>
      </c>
      <c r="B61" s="125"/>
      <c r="C61" s="126"/>
      <c r="D61" s="26" t="s">
        <v>60</v>
      </c>
      <c r="E61" s="29">
        <v>30</v>
      </c>
      <c r="F61" s="127" t="s">
        <v>63</v>
      </c>
      <c r="G61" s="128"/>
      <c r="H61" s="46">
        <v>42009</v>
      </c>
      <c r="I61" s="3"/>
    </row>
    <row r="62" spans="1:9" ht="15">
      <c r="A62" s="118" t="s">
        <v>100</v>
      </c>
      <c r="B62" s="119"/>
      <c r="C62" s="120"/>
      <c r="D62" s="26"/>
      <c r="E62" s="29"/>
      <c r="F62" s="127"/>
      <c r="G62" s="128"/>
      <c r="H62" s="47"/>
      <c r="I62" s="3"/>
    </row>
    <row r="63" spans="1:9" ht="15">
      <c r="A63" s="129"/>
      <c r="B63" s="130"/>
      <c r="C63" s="131"/>
      <c r="D63" s="26"/>
      <c r="E63" s="29"/>
      <c r="F63" s="127"/>
      <c r="G63" s="128"/>
      <c r="H63" s="47"/>
      <c r="I63" s="3"/>
    </row>
    <row r="64" ht="15">
      <c r="A64" s="15"/>
    </row>
    <row r="65" spans="1:9" ht="15">
      <c r="A65" s="106" t="s">
        <v>29</v>
      </c>
      <c r="B65" s="106"/>
      <c r="C65" s="106"/>
      <c r="D65" s="41" t="s">
        <v>9</v>
      </c>
      <c r="E65" s="41" t="s">
        <v>10</v>
      </c>
      <c r="F65" s="105" t="s">
        <v>34</v>
      </c>
      <c r="G65" s="105"/>
      <c r="H65" s="42" t="s">
        <v>30</v>
      </c>
      <c r="I65" s="42" t="s">
        <v>31</v>
      </c>
    </row>
    <row r="66" spans="1:9" ht="37.5" customHeight="1">
      <c r="A66" s="84" t="s">
        <v>64</v>
      </c>
      <c r="B66" s="84"/>
      <c r="C66" s="84"/>
      <c r="D66" s="26" t="s">
        <v>61</v>
      </c>
      <c r="E66" s="43">
        <v>2</v>
      </c>
      <c r="F66" s="132">
        <v>0</v>
      </c>
      <c r="G66" s="132"/>
      <c r="H66" s="46">
        <v>42009</v>
      </c>
      <c r="I66" s="3"/>
    </row>
    <row r="67" spans="1:9" ht="33.75" customHeight="1">
      <c r="A67" s="84" t="s">
        <v>65</v>
      </c>
      <c r="B67" s="84"/>
      <c r="C67" s="84"/>
      <c r="D67" s="26" t="s">
        <v>61</v>
      </c>
      <c r="E67" s="43">
        <v>2</v>
      </c>
      <c r="F67" s="132">
        <v>0</v>
      </c>
      <c r="G67" s="132"/>
      <c r="H67" s="46">
        <v>42009</v>
      </c>
      <c r="I67" s="3"/>
    </row>
    <row r="68" spans="1:9" ht="20.25" customHeight="1">
      <c r="A68" s="84" t="s">
        <v>100</v>
      </c>
      <c r="B68" s="84"/>
      <c r="C68" s="84"/>
      <c r="D68" s="26"/>
      <c r="E68" s="43"/>
      <c r="F68" s="132"/>
      <c r="G68" s="132"/>
      <c r="H68" s="47"/>
      <c r="I68" s="3"/>
    </row>
    <row r="69" spans="1:9" ht="15">
      <c r="A69" s="107"/>
      <c r="B69" s="107"/>
      <c r="C69" s="107"/>
      <c r="D69" s="26"/>
      <c r="E69" s="43"/>
      <c r="F69" s="132"/>
      <c r="G69" s="132"/>
      <c r="H69" s="47"/>
      <c r="I69" s="3"/>
    </row>
    <row r="70" ht="15">
      <c r="A70" s="15"/>
    </row>
    <row r="71" spans="1:9" ht="15">
      <c r="A71" s="83" t="s">
        <v>53</v>
      </c>
      <c r="B71" s="83"/>
      <c r="C71" s="83"/>
      <c r="D71" s="83"/>
      <c r="E71" s="83"/>
      <c r="F71" s="83"/>
      <c r="G71" s="83"/>
      <c r="H71" s="83"/>
      <c r="I71" s="83"/>
    </row>
    <row r="72" spans="1:9" ht="18.75" customHeight="1">
      <c r="A72" s="93" t="s">
        <v>66</v>
      </c>
      <c r="B72" s="93"/>
      <c r="C72" s="93"/>
      <c r="D72" s="93"/>
      <c r="E72" s="93"/>
      <c r="F72" s="93"/>
      <c r="G72" s="93"/>
      <c r="H72" s="93"/>
      <c r="I72" s="93"/>
    </row>
    <row r="73" spans="1:9" ht="18.75" customHeight="1">
      <c r="A73" s="84" t="s">
        <v>100</v>
      </c>
      <c r="B73" s="84"/>
      <c r="C73" s="84"/>
      <c r="D73" s="84"/>
      <c r="E73" s="84"/>
      <c r="F73" s="84"/>
      <c r="G73" s="84"/>
      <c r="H73" s="84"/>
      <c r="I73" s="84"/>
    </row>
    <row r="74" spans="1:9" ht="18" customHeight="1">
      <c r="A74" s="84"/>
      <c r="B74" s="84"/>
      <c r="C74" s="84"/>
      <c r="D74" s="84"/>
      <c r="E74" s="84"/>
      <c r="F74" s="84"/>
      <c r="G74" s="84"/>
      <c r="H74" s="84"/>
      <c r="I74" s="84"/>
    </row>
  </sheetData>
  <sheetProtection/>
  <mergeCells count="85">
    <mergeCell ref="A71:I71"/>
    <mergeCell ref="A72:I72"/>
    <mergeCell ref="A73:I73"/>
    <mergeCell ref="A74:I74"/>
    <mergeCell ref="F65:G65"/>
    <mergeCell ref="F69:G69"/>
    <mergeCell ref="F68:G68"/>
    <mergeCell ref="F67:G67"/>
    <mergeCell ref="F66:G66"/>
    <mergeCell ref="A65:C65"/>
    <mergeCell ref="A66:C66"/>
    <mergeCell ref="A68:C68"/>
    <mergeCell ref="A67:C67"/>
    <mergeCell ref="A69:C69"/>
    <mergeCell ref="F63:G63"/>
    <mergeCell ref="F62:G62"/>
    <mergeCell ref="A63:C63"/>
    <mergeCell ref="A62:C62"/>
    <mergeCell ref="A59:C59"/>
    <mergeCell ref="F59:G59"/>
    <mergeCell ref="A60:C60"/>
    <mergeCell ref="A61:C61"/>
    <mergeCell ref="F61:G61"/>
    <mergeCell ref="F60:G60"/>
    <mergeCell ref="A57:C57"/>
    <mergeCell ref="F54:G54"/>
    <mergeCell ref="F52:G52"/>
    <mergeCell ref="F51:G51"/>
    <mergeCell ref="F57:G57"/>
    <mergeCell ref="F56:G56"/>
    <mergeCell ref="F55:G55"/>
    <mergeCell ref="A55:C55"/>
    <mergeCell ref="A56:C56"/>
    <mergeCell ref="F49:G49"/>
    <mergeCell ref="A49:C49"/>
    <mergeCell ref="A50:C50"/>
    <mergeCell ref="A51:C51"/>
    <mergeCell ref="A52:C52"/>
    <mergeCell ref="A54:C54"/>
    <mergeCell ref="F50:G50"/>
    <mergeCell ref="F44:G44"/>
    <mergeCell ref="F45:G45"/>
    <mergeCell ref="F46:G46"/>
    <mergeCell ref="F47:G47"/>
    <mergeCell ref="A44:C44"/>
    <mergeCell ref="A45:C45"/>
    <mergeCell ref="A46:C46"/>
    <mergeCell ref="A47:C47"/>
    <mergeCell ref="A41:C41"/>
    <mergeCell ref="A42:G42"/>
    <mergeCell ref="E8:R8"/>
    <mergeCell ref="A38:C38"/>
    <mergeCell ref="A40:C40"/>
    <mergeCell ref="A39:C39"/>
    <mergeCell ref="A32:B32"/>
    <mergeCell ref="A31:B31"/>
    <mergeCell ref="A30:B30"/>
    <mergeCell ref="A29:B29"/>
    <mergeCell ref="A28:B28"/>
    <mergeCell ref="A27:B27"/>
    <mergeCell ref="A37:B37"/>
    <mergeCell ref="A36:B36"/>
    <mergeCell ref="A35:B35"/>
    <mergeCell ref="A34:B34"/>
    <mergeCell ref="A33:B33"/>
    <mergeCell ref="A14:B14"/>
    <mergeCell ref="A18:B18"/>
    <mergeCell ref="A20:B20"/>
    <mergeCell ref="A19:B19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K3:L3"/>
    <mergeCell ref="A1:P1"/>
    <mergeCell ref="A9:B9"/>
    <mergeCell ref="A13:B13"/>
    <mergeCell ref="A12:B12"/>
    <mergeCell ref="A11:B11"/>
    <mergeCell ref="A10:B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="120" zoomScaleNormal="120" zoomScalePageLayoutView="0" workbookViewId="0" topLeftCell="A52">
      <selection activeCell="O8" sqref="O8"/>
    </sheetView>
  </sheetViews>
  <sheetFormatPr defaultColWidth="9.140625" defaultRowHeight="15"/>
  <cols>
    <col min="1" max="1" width="6.57421875" style="0" customWidth="1"/>
    <col min="2" max="2" width="8.00390625" style="0" customWidth="1"/>
    <col min="3" max="4" width="18.00390625" style="0" customWidth="1"/>
    <col min="20" max="20" width="9.7109375" style="0" customWidth="1"/>
    <col min="22" max="22" width="10.8515625" style="0" customWidth="1"/>
  </cols>
  <sheetData>
    <row r="1" spans="1:20" ht="15.75" thickBot="1">
      <c r="A1" s="135" t="s">
        <v>101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</row>
    <row r="3" spans="1:4" ht="15">
      <c r="A3" s="145" t="s">
        <v>102</v>
      </c>
      <c r="B3" s="145"/>
      <c r="C3" s="145"/>
      <c r="D3" s="56"/>
    </row>
    <row r="5" spans="1:23" ht="15" customHeight="1">
      <c r="A5" s="50"/>
      <c r="B5" s="83" t="s">
        <v>25</v>
      </c>
      <c r="C5" s="83"/>
      <c r="D5" s="58"/>
      <c r="E5" s="50"/>
      <c r="F5" s="108" t="s">
        <v>21</v>
      </c>
      <c r="G5" s="110"/>
      <c r="H5" s="60" t="s">
        <v>24</v>
      </c>
      <c r="I5" s="61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W5" s="50"/>
    </row>
    <row r="6" spans="1:23" ht="15">
      <c r="A6" s="18" t="s">
        <v>12</v>
      </c>
      <c r="B6" s="18" t="s">
        <v>20</v>
      </c>
      <c r="C6" s="18" t="s">
        <v>13</v>
      </c>
      <c r="D6" s="58"/>
      <c r="E6" s="18" t="s">
        <v>12</v>
      </c>
      <c r="F6" s="18" t="s">
        <v>22</v>
      </c>
      <c r="G6" s="18" t="s">
        <v>23</v>
      </c>
      <c r="H6" s="19">
        <v>42005</v>
      </c>
      <c r="I6" s="19">
        <v>42036</v>
      </c>
      <c r="J6" s="19">
        <v>42064</v>
      </c>
      <c r="K6" s="19">
        <v>42095</v>
      </c>
      <c r="L6" s="19">
        <v>42125</v>
      </c>
      <c r="M6" s="19">
        <v>42156</v>
      </c>
      <c r="N6" s="19">
        <v>42186</v>
      </c>
      <c r="O6" s="19">
        <v>42217</v>
      </c>
      <c r="P6" s="19">
        <v>42248</v>
      </c>
      <c r="Q6" s="19">
        <v>42278</v>
      </c>
      <c r="R6" s="19">
        <v>42309</v>
      </c>
      <c r="S6" s="19">
        <v>42339</v>
      </c>
      <c r="T6" s="18" t="s">
        <v>26</v>
      </c>
      <c r="W6" s="50"/>
    </row>
    <row r="7" spans="1:23" ht="15">
      <c r="A7" s="52">
        <v>1</v>
      </c>
      <c r="B7" s="53">
        <v>300</v>
      </c>
      <c r="C7" s="54" t="s">
        <v>74</v>
      </c>
      <c r="D7" s="59"/>
      <c r="E7" s="55">
        <v>1</v>
      </c>
      <c r="F7" s="55">
        <v>7</v>
      </c>
      <c r="G7" s="55">
        <v>12</v>
      </c>
      <c r="H7" s="53">
        <f>SUMIF($B$16:$B$25,$E7,G$16:G$25)</f>
        <v>0</v>
      </c>
      <c r="I7" s="53">
        <f>SUMIF($B$16:$B$25,$E7,I$16:I$25)</f>
        <v>0</v>
      </c>
      <c r="J7" s="53">
        <f>SUMIF($B$16:$B$25,$E7,K$16:K$25)</f>
        <v>0</v>
      </c>
      <c r="K7" s="53">
        <f>SUMIF($B$16:$B$25,$E7,M$16:M$25)</f>
        <v>0</v>
      </c>
      <c r="L7" s="53">
        <f>SUMIF($B$16:$B$25,$E7,O$16:O$25)</f>
        <v>0</v>
      </c>
      <c r="M7" s="53">
        <f>SUMIF($B$16:$B$25,$E7,Q$16:Q$25)</f>
        <v>0</v>
      </c>
      <c r="N7" s="53">
        <f>SUMIF($B$16:$B$25,$E7,S$16:S$25)</f>
        <v>0</v>
      </c>
      <c r="O7" s="53">
        <f>SUMIF($B$16:$B$25,$E7,U$16:U$25)</f>
        <v>0</v>
      </c>
      <c r="P7" s="53">
        <f>SUMIF($B$16:$B$25,$E7,W$16:W$25)</f>
        <v>0</v>
      </c>
      <c r="Q7" s="53">
        <f>SUMIF($B$16:$B$25,$E7,Y$16:Y$25)</f>
        <v>0</v>
      </c>
      <c r="R7" s="53">
        <f>SUMIF($B$16:$B$25,$E7,AA$16:AA$25)</f>
        <v>0</v>
      </c>
      <c r="S7" s="53">
        <f>SUMIF($B$16:$B$25,$E7,AC$16:AC$25)</f>
        <v>0</v>
      </c>
      <c r="T7" s="52" t="str">
        <f>IF(SUM(H7:S7)&gt;G7,$G$6,IF(SUM(H7:S7)&gt;=F7,$F$6,"-"))</f>
        <v>-</v>
      </c>
      <c r="W7" s="50"/>
    </row>
    <row r="8" spans="1:23" ht="15">
      <c r="A8" s="52">
        <v>2</v>
      </c>
      <c r="B8" s="53">
        <v>500</v>
      </c>
      <c r="C8" s="54" t="s">
        <v>74</v>
      </c>
      <c r="D8" s="57"/>
      <c r="E8" s="55">
        <v>2</v>
      </c>
      <c r="F8" s="55">
        <v>6</v>
      </c>
      <c r="G8" s="55">
        <v>11</v>
      </c>
      <c r="H8" s="53">
        <f>SUMIF($B$16:$B$25,$E8,G$16:G$25)</f>
        <v>1</v>
      </c>
      <c r="I8" s="53">
        <f>SUMIF($B$16:$B$25,$E8,I$16:I$25)</f>
        <v>0</v>
      </c>
      <c r="J8" s="53">
        <f>SUMIF($B$16:$B$25,$E8,K$16:K$25)</f>
        <v>1</v>
      </c>
      <c r="K8" s="53">
        <f>SUMIF($B$16:$B$25,$E8,M$16:M$25)</f>
        <v>0</v>
      </c>
      <c r="L8" s="53">
        <f>SUMIF($B$16:$B$25,$E8,O$16:O$25)</f>
        <v>0</v>
      </c>
      <c r="M8" s="53">
        <f>SUMIF($B$16:$B$25,$E8,Q$16:Q$25)</f>
        <v>0</v>
      </c>
      <c r="N8" s="53">
        <f>SUMIF($B$16:$B$25,$E8,S$16:S$25)</f>
        <v>0</v>
      </c>
      <c r="O8" s="53">
        <f>SUMIF($B$16:$B$25,$E8,U$16:U$25)</f>
        <v>0</v>
      </c>
      <c r="P8" s="53">
        <f>SUMIF($B$16:$B$25,$E8,W$16:W$25)</f>
        <v>0</v>
      </c>
      <c r="Q8" s="53">
        <f>SUMIF($B$16:$B$25,$E8,Y$16:Y$25)</f>
        <v>0</v>
      </c>
      <c r="R8" s="53">
        <f>SUMIF($B$16:$B$25,$E8,AA$16:AA$25)</f>
        <v>0</v>
      </c>
      <c r="S8" s="53">
        <f>SUMIF($B$16:$B$25,$E8,AC$16:AC$25)</f>
        <v>0</v>
      </c>
      <c r="T8" s="52" t="str">
        <f>IF(SUM(H8:S8)&gt;G8,$G$6,IF(SUM(H8:S8)&gt;=F8,$F$6,"-"))</f>
        <v>-</v>
      </c>
      <c r="W8" s="50"/>
    </row>
    <row r="9" spans="1:23" ht="15">
      <c r="A9" s="52">
        <v>3</v>
      </c>
      <c r="B9" s="53">
        <v>700</v>
      </c>
      <c r="C9" s="54" t="s">
        <v>74</v>
      </c>
      <c r="D9" s="57"/>
      <c r="E9" s="55">
        <v>3</v>
      </c>
      <c r="F9" s="55">
        <v>5</v>
      </c>
      <c r="G9" s="55">
        <v>10</v>
      </c>
      <c r="H9" s="53">
        <f>SUMIF($B$16:$B$25,$E9,G$16:G$25)</f>
        <v>0</v>
      </c>
      <c r="I9" s="53">
        <f>SUMIF($B$16:$B$25,$E9,I$16:I$25)</f>
        <v>0</v>
      </c>
      <c r="J9" s="53">
        <f>SUMIF($B$16:$B$25,$E9,K$16:K$25)</f>
        <v>0</v>
      </c>
      <c r="K9" s="53">
        <f>SUMIF($B$16:$B$25,$E9,M$16:M$25)</f>
        <v>0</v>
      </c>
      <c r="L9" s="53">
        <f>SUMIF($B$16:$B$25,$E9,O$16:O$25)</f>
        <v>0</v>
      </c>
      <c r="M9" s="53">
        <f>SUMIF($B$16:$B$25,$E9,Q$16:Q$25)</f>
        <v>0</v>
      </c>
      <c r="N9" s="53">
        <f>SUMIF($B$16:$B$25,$E9,S$16:S$25)</f>
        <v>0</v>
      </c>
      <c r="O9" s="53">
        <f>SUMIF($B$16:$B$25,$E9,U$16:U$25)</f>
        <v>0</v>
      </c>
      <c r="P9" s="53">
        <f>SUMIF($B$16:$B$25,$E9,W$16:W$25)</f>
        <v>0</v>
      </c>
      <c r="Q9" s="53">
        <f>SUMIF($B$16:$B$25,$E9,Y$16:Y$25)</f>
        <v>0</v>
      </c>
      <c r="R9" s="53">
        <f>SUMIF($B$16:$B$25,$E9,AA$16:AA$25)</f>
        <v>0</v>
      </c>
      <c r="S9" s="53">
        <f>SUMIF($B$16:$B$25,$E9,AC$16:AC$25)</f>
        <v>0</v>
      </c>
      <c r="T9" s="52" t="str">
        <f>IF(SUM(H9:S9)&gt;G9,$G$6,IF(SUM(H9:S9)&gt;=F9,$F$6,"-"))</f>
        <v>-</v>
      </c>
      <c r="W9" s="50"/>
    </row>
    <row r="10" spans="1:23" ht="15">
      <c r="A10" s="52">
        <v>4</v>
      </c>
      <c r="B10" s="53">
        <v>900</v>
      </c>
      <c r="C10" s="54" t="s">
        <v>74</v>
      </c>
      <c r="D10" s="57"/>
      <c r="E10" s="55">
        <v>4</v>
      </c>
      <c r="F10" s="55">
        <v>4</v>
      </c>
      <c r="G10" s="55">
        <v>7</v>
      </c>
      <c r="H10" s="53">
        <f>SUMIF($B$16:$B$25,$E10,G$16:G$25)</f>
        <v>0</v>
      </c>
      <c r="I10" s="53">
        <f>SUMIF($B$16:$B$25,$E10,I$16:I$25)</f>
        <v>0</v>
      </c>
      <c r="J10" s="53">
        <f>SUMIF($B$16:$B$25,$E10,K$16:K$25)</f>
        <v>0</v>
      </c>
      <c r="K10" s="53">
        <f>SUMIF($B$16:$B$25,$E10,M$16:M$25)</f>
        <v>0</v>
      </c>
      <c r="L10" s="53">
        <f>SUMIF($B$16:$B$25,$E10,O$16:O$25)</f>
        <v>0</v>
      </c>
      <c r="M10" s="53">
        <f>SUMIF($B$16:$B$25,$E10,Q$16:Q$25)</f>
        <v>0</v>
      </c>
      <c r="N10" s="53">
        <f>SUMIF($B$16:$B$25,$E10,S$16:S$25)</f>
        <v>0</v>
      </c>
      <c r="O10" s="53">
        <f>SUMIF($B$16:$B$25,$E10,U$16:U$25)</f>
        <v>0</v>
      </c>
      <c r="P10" s="53">
        <f>SUMIF($B$16:$B$25,$E10,W$16:W$25)</f>
        <v>0</v>
      </c>
      <c r="Q10" s="53">
        <f>SUMIF($B$16:$B$25,$E10,Y$16:Y$25)</f>
        <v>0</v>
      </c>
      <c r="R10" s="53">
        <f>SUMIF($B$16:$B$25,$E10,AA$16:AA$25)</f>
        <v>0</v>
      </c>
      <c r="S10" s="53">
        <f>SUMIF($B$16:$B$25,$E10,AC$16:AC$25)</f>
        <v>0</v>
      </c>
      <c r="T10" s="52" t="str">
        <f>IF(SUM(H10:S10)&gt;G10,$G$6,IF(SUM(H10:S10)&gt;=F10,$F$6,"-"))</f>
        <v>-</v>
      </c>
      <c r="W10" s="50"/>
    </row>
    <row r="11" spans="1:23" ht="15">
      <c r="A11" s="52">
        <v>5</v>
      </c>
      <c r="B11" s="53">
        <v>2000</v>
      </c>
      <c r="C11" s="54" t="s">
        <v>74</v>
      </c>
      <c r="D11" s="57"/>
      <c r="E11" s="55">
        <v>5</v>
      </c>
      <c r="F11" s="55">
        <v>3</v>
      </c>
      <c r="G11" s="55">
        <v>5</v>
      </c>
      <c r="H11" s="53">
        <f>SUMIF($B$16:$B$25,$E11,G$16:G$25)</f>
        <v>0</v>
      </c>
      <c r="I11" s="53">
        <f>SUMIF($B$16:$B$25,$E11,I$16:I$25)</f>
        <v>0</v>
      </c>
      <c r="J11" s="53">
        <f>SUMIF($B$16:$B$25,$E11,K$16:K$25)</f>
        <v>0</v>
      </c>
      <c r="K11" s="53">
        <f>SUMIF($B$16:$B$25,$E11,M$16:M$25)</f>
        <v>0</v>
      </c>
      <c r="L11" s="53">
        <f>SUMIF($B$16:$B$25,$E11,O$16:O$25)</f>
        <v>0</v>
      </c>
      <c r="M11" s="53">
        <f>SUMIF($B$16:$B$25,$E11,Q$16:Q$25)</f>
        <v>0</v>
      </c>
      <c r="N11" s="53">
        <f>SUMIF($B$16:$B$25,$E11,S$16:S$25)</f>
        <v>0</v>
      </c>
      <c r="O11" s="53">
        <f>SUMIF($B$16:$B$25,$E11,U$16:U$25)</f>
        <v>0</v>
      </c>
      <c r="P11" s="53">
        <f>SUMIF($B$16:$B$25,$E11,W$16:W$25)</f>
        <v>0</v>
      </c>
      <c r="Q11" s="53">
        <f>SUMIF($B$16:$B$25,$E11,Y$16:Y$25)</f>
        <v>0</v>
      </c>
      <c r="R11" s="53">
        <f>SUMIF($B$16:$B$25,$E11,AA$16:AA$25)</f>
        <v>0</v>
      </c>
      <c r="S11" s="53">
        <f>SUMIF($B$16:$B$25,$E11,AC$16:AC$25)</f>
        <v>0</v>
      </c>
      <c r="T11" s="52" t="str">
        <f>IF(SUM(H11:S11)&gt;G11,$G$6,IF(SUM(H11:S11)&gt;=F11,$F$6,"-"))</f>
        <v>-</v>
      </c>
      <c r="W11" s="50"/>
    </row>
    <row r="14" spans="1:30" ht="15">
      <c r="A14" s="50"/>
      <c r="B14" s="50"/>
      <c r="C14" s="50"/>
      <c r="D14" s="50"/>
      <c r="E14" s="50"/>
      <c r="F14" s="50"/>
      <c r="G14" s="144">
        <v>42005</v>
      </c>
      <c r="H14" s="144"/>
      <c r="I14" s="144">
        <v>42036</v>
      </c>
      <c r="J14" s="144"/>
      <c r="K14" s="144">
        <v>42064</v>
      </c>
      <c r="L14" s="144"/>
      <c r="M14" s="144">
        <v>42095</v>
      </c>
      <c r="N14" s="144"/>
      <c r="O14" s="144">
        <v>42125</v>
      </c>
      <c r="P14" s="144"/>
      <c r="Q14" s="144">
        <v>42156</v>
      </c>
      <c r="R14" s="144"/>
      <c r="S14" s="144">
        <v>42186</v>
      </c>
      <c r="T14" s="144"/>
      <c r="U14" s="144">
        <v>42217</v>
      </c>
      <c r="V14" s="144"/>
      <c r="W14" s="144">
        <v>42248</v>
      </c>
      <c r="X14" s="144"/>
      <c r="Y14" s="144">
        <v>42278</v>
      </c>
      <c r="Z14" s="144"/>
      <c r="AA14" s="144">
        <v>42309</v>
      </c>
      <c r="AB14" s="144"/>
      <c r="AC14" s="138">
        <v>42339</v>
      </c>
      <c r="AD14" s="139"/>
    </row>
    <row r="15" spans="1:30" ht="17.25" customHeight="1">
      <c r="A15" s="51" t="s">
        <v>14</v>
      </c>
      <c r="B15" s="51" t="s">
        <v>12</v>
      </c>
      <c r="C15" s="143" t="s">
        <v>15</v>
      </c>
      <c r="D15" s="143"/>
      <c r="E15" s="143" t="s">
        <v>16</v>
      </c>
      <c r="F15" s="143"/>
      <c r="G15" s="51" t="s">
        <v>19</v>
      </c>
      <c r="H15" s="51" t="s">
        <v>20</v>
      </c>
      <c r="I15" s="51" t="s">
        <v>19</v>
      </c>
      <c r="J15" s="51" t="s">
        <v>20</v>
      </c>
      <c r="K15" s="51" t="s">
        <v>19</v>
      </c>
      <c r="L15" s="51" t="s">
        <v>20</v>
      </c>
      <c r="M15" s="51" t="s">
        <v>19</v>
      </c>
      <c r="N15" s="51" t="s">
        <v>20</v>
      </c>
      <c r="O15" s="51" t="s">
        <v>19</v>
      </c>
      <c r="P15" s="51" t="s">
        <v>20</v>
      </c>
      <c r="Q15" s="51" t="s">
        <v>19</v>
      </c>
      <c r="R15" s="51" t="s">
        <v>20</v>
      </c>
      <c r="S15" s="51" t="s">
        <v>19</v>
      </c>
      <c r="T15" s="51" t="s">
        <v>20</v>
      </c>
      <c r="U15" s="51" t="s">
        <v>19</v>
      </c>
      <c r="V15" s="51" t="s">
        <v>20</v>
      </c>
      <c r="W15" s="51" t="s">
        <v>19</v>
      </c>
      <c r="X15" s="51" t="s">
        <v>20</v>
      </c>
      <c r="Y15" s="51" t="s">
        <v>19</v>
      </c>
      <c r="Z15" s="51" t="s">
        <v>20</v>
      </c>
      <c r="AA15" s="51" t="s">
        <v>19</v>
      </c>
      <c r="AB15" s="51" t="s">
        <v>20</v>
      </c>
      <c r="AC15" s="51" t="s">
        <v>19</v>
      </c>
      <c r="AD15" s="51" t="s">
        <v>20</v>
      </c>
    </row>
    <row r="16" spans="1:30" ht="22.5" customHeight="1">
      <c r="A16" s="53">
        <v>1</v>
      </c>
      <c r="B16" s="53">
        <v>1</v>
      </c>
      <c r="C16" s="140" t="s">
        <v>75</v>
      </c>
      <c r="D16" s="141"/>
      <c r="E16" s="133" t="s">
        <v>18</v>
      </c>
      <c r="F16" s="134"/>
      <c r="G16" s="62">
        <v>0</v>
      </c>
      <c r="H16" s="63">
        <f>IF(G16&lt;1,"",G16*(VLOOKUP($B16,$A$7:$B$11,2,FALSE)))</f>
      </c>
      <c r="I16" s="64">
        <v>0</v>
      </c>
      <c r="J16" s="65">
        <f>IF(I16&lt;1,"",I16*(VLOOKUP($B16,$A$7:$B$11,2,FALSE)))</f>
      </c>
      <c r="K16" s="62">
        <v>0</v>
      </c>
      <c r="L16" s="63">
        <f>IF(K16&lt;1,"",K16*(VLOOKUP($B16,$A$7:$B$11,2,FALSE)))</f>
      </c>
      <c r="M16" s="66">
        <v>0</v>
      </c>
      <c r="N16" s="67">
        <f>IF(M16&lt;1,"",M16*(VLOOKUP($B16,$A$7:$B$11,2,FALSE)))</f>
      </c>
      <c r="O16" s="68">
        <v>0</v>
      </c>
      <c r="P16" s="69">
        <f>IF(O16&lt;1,"",O16*(VLOOKUP($B16,$A$7:$B$11,2,FALSE)))</f>
      </c>
      <c r="Q16" s="66">
        <v>0</v>
      </c>
      <c r="R16" s="67">
        <f>IF(Q16&lt;1,"",Q16*(VLOOKUP($B16,$A$7:$B$11,2,FALSE)))</f>
      </c>
      <c r="S16" s="68">
        <v>0</v>
      </c>
      <c r="T16" s="69">
        <f>IF(S16&lt;1,"",S16*(VLOOKUP($B16,$A$7:$B$11,2,FALSE)))</f>
      </c>
      <c r="U16" s="66">
        <v>0</v>
      </c>
      <c r="V16" s="67">
        <f>IF(U16&lt;1,"",U16*(VLOOKUP($B16,$A$7:$B$11,2,FALSE)))</f>
      </c>
      <c r="W16" s="68">
        <v>0</v>
      </c>
      <c r="X16" s="69">
        <f>IF(W16&lt;1,"",W16*(VLOOKUP($B16,$A$7:$B$11,2,FALSE)))</f>
      </c>
      <c r="Y16" s="66">
        <v>0</v>
      </c>
      <c r="Z16" s="67">
        <f>IF(Y16&lt;1,"",Y16*(VLOOKUP($B16,$A$7:$B$11,2,FALSE)))</f>
      </c>
      <c r="AA16" s="68">
        <v>0</v>
      </c>
      <c r="AB16" s="69">
        <f>IF(AA16&lt;1,"",AA16*(VLOOKUP($B16,$A$7:$B$11,2,FALSE)))</f>
      </c>
      <c r="AC16" s="66">
        <v>0</v>
      </c>
      <c r="AD16" s="67">
        <f>IF(AC16&lt;1,"",AC16*(VLOOKUP($B16,$A$7:$B$11,2,FALSE)))</f>
      </c>
    </row>
    <row r="17" spans="1:30" ht="37.5" customHeight="1">
      <c r="A17" s="53">
        <v>2</v>
      </c>
      <c r="B17" s="53">
        <v>1</v>
      </c>
      <c r="C17" s="140" t="s">
        <v>76</v>
      </c>
      <c r="D17" s="141"/>
      <c r="E17" s="133" t="s">
        <v>17</v>
      </c>
      <c r="F17" s="134"/>
      <c r="G17" s="62">
        <v>0</v>
      </c>
      <c r="H17" s="63">
        <f aca="true" t="shared" si="0" ref="H17:H25">IF(G17&lt;1,"",G17*(VLOOKUP($B17,$A$7:$B$11,2,FALSE)))</f>
      </c>
      <c r="I17" s="64">
        <v>0</v>
      </c>
      <c r="J17" s="65">
        <f aca="true" t="shared" si="1" ref="J17:J25">IF(I17&lt;1,"",I17*(VLOOKUP($B17,$A$7:$B$11,2,FALSE)))</f>
      </c>
      <c r="K17" s="62">
        <v>0</v>
      </c>
      <c r="L17" s="63">
        <f aca="true" t="shared" si="2" ref="L17:L25">IF(K17&lt;1,"",K17*(VLOOKUP($B17,$A$7:$B$11,2,FALSE)))</f>
      </c>
      <c r="M17" s="66">
        <v>0</v>
      </c>
      <c r="N17" s="67">
        <f aca="true" t="shared" si="3" ref="N17:N25">IF(M17&lt;1,"",M17*(VLOOKUP($B17,$A$7:$B$11,2,FALSE)))</f>
      </c>
      <c r="O17" s="68">
        <v>0</v>
      </c>
      <c r="P17" s="69">
        <f aca="true" t="shared" si="4" ref="P17:P25">IF(O17&lt;1,"",O17*(VLOOKUP($B17,$A$7:$B$11,2,FALSE)))</f>
      </c>
      <c r="Q17" s="66">
        <v>0</v>
      </c>
      <c r="R17" s="67">
        <f aca="true" t="shared" si="5" ref="R17:R25">IF(Q17&lt;1,"",Q17*(VLOOKUP($B17,$A$7:$B$11,2,FALSE)))</f>
      </c>
      <c r="S17" s="68">
        <v>0</v>
      </c>
      <c r="T17" s="69">
        <f aca="true" t="shared" si="6" ref="T17:T24">IF(S17&lt;1,"",S17*(VLOOKUP($B17,$A$7:$B$11,2,FALSE)))</f>
      </c>
      <c r="U17" s="66">
        <v>0</v>
      </c>
      <c r="V17" s="67">
        <f aca="true" t="shared" si="7" ref="V17:V25">IF(U17&lt;1,"",U17*(VLOOKUP($B17,$A$7:$B$11,2,FALSE)))</f>
      </c>
      <c r="W17" s="68">
        <v>0</v>
      </c>
      <c r="X17" s="69">
        <f aca="true" t="shared" si="8" ref="X17:X25">IF(W17&lt;1,"",W17*(VLOOKUP($B17,$A$7:$B$11,2,FALSE)))</f>
      </c>
      <c r="Y17" s="66">
        <v>0</v>
      </c>
      <c r="Z17" s="67">
        <f aca="true" t="shared" si="9" ref="Z17:Z25">IF(Y17&lt;1,"",Y17*(VLOOKUP($B17,$A$7:$B$11,2,FALSE)))</f>
      </c>
      <c r="AA17" s="68">
        <v>0</v>
      </c>
      <c r="AB17" s="69">
        <f aca="true" t="shared" si="10" ref="AB17:AB25">IF(AA17&lt;1,"",AA17*(VLOOKUP($B17,$A$7:$B$11,2,FALSE)))</f>
      </c>
      <c r="AC17" s="66">
        <v>0</v>
      </c>
      <c r="AD17" s="67">
        <f aca="true" t="shared" si="11" ref="AD17:AD25">IF(AC17&lt;1,"",AC17*(VLOOKUP($B17,$A$7:$B$11,2,FALSE)))</f>
      </c>
    </row>
    <row r="18" spans="1:30" ht="20.25" customHeight="1">
      <c r="A18" s="53">
        <v>3</v>
      </c>
      <c r="B18" s="53">
        <v>1</v>
      </c>
      <c r="C18" s="140" t="s">
        <v>77</v>
      </c>
      <c r="D18" s="141"/>
      <c r="E18" s="133" t="s">
        <v>18</v>
      </c>
      <c r="F18" s="134"/>
      <c r="G18" s="62">
        <v>0</v>
      </c>
      <c r="H18" s="63">
        <f t="shared" si="0"/>
      </c>
      <c r="I18" s="64">
        <v>0</v>
      </c>
      <c r="J18" s="65">
        <f t="shared" si="1"/>
      </c>
      <c r="K18" s="62">
        <v>0</v>
      </c>
      <c r="L18" s="63">
        <f t="shared" si="2"/>
      </c>
      <c r="M18" s="66">
        <v>0</v>
      </c>
      <c r="N18" s="67">
        <f t="shared" si="3"/>
      </c>
      <c r="O18" s="68">
        <v>0</v>
      </c>
      <c r="P18" s="69">
        <f t="shared" si="4"/>
      </c>
      <c r="Q18" s="66">
        <v>0</v>
      </c>
      <c r="R18" s="67">
        <f t="shared" si="5"/>
      </c>
      <c r="S18" s="68">
        <v>0</v>
      </c>
      <c r="T18" s="69">
        <f t="shared" si="6"/>
      </c>
      <c r="U18" s="66">
        <v>0</v>
      </c>
      <c r="V18" s="67">
        <f t="shared" si="7"/>
      </c>
      <c r="W18" s="68">
        <v>0</v>
      </c>
      <c r="X18" s="69">
        <f t="shared" si="8"/>
      </c>
      <c r="Y18" s="66">
        <v>0</v>
      </c>
      <c r="Z18" s="67">
        <f t="shared" si="9"/>
      </c>
      <c r="AA18" s="68">
        <v>0</v>
      </c>
      <c r="AB18" s="69">
        <f t="shared" si="10"/>
      </c>
      <c r="AC18" s="66">
        <v>0</v>
      </c>
      <c r="AD18" s="67">
        <f t="shared" si="11"/>
      </c>
    </row>
    <row r="19" spans="1:30" ht="15.75" customHeight="1">
      <c r="A19" s="53">
        <v>4</v>
      </c>
      <c r="B19" s="53">
        <v>1</v>
      </c>
      <c r="C19" s="142" t="s">
        <v>78</v>
      </c>
      <c r="D19" s="142"/>
      <c r="E19" s="133" t="s">
        <v>17</v>
      </c>
      <c r="F19" s="134"/>
      <c r="G19" s="62">
        <v>0</v>
      </c>
      <c r="H19" s="63">
        <f t="shared" si="0"/>
      </c>
      <c r="I19" s="64">
        <v>0</v>
      </c>
      <c r="J19" s="65">
        <f t="shared" si="1"/>
      </c>
      <c r="K19" s="62">
        <v>0</v>
      </c>
      <c r="L19" s="63">
        <f t="shared" si="2"/>
      </c>
      <c r="M19" s="66">
        <v>0</v>
      </c>
      <c r="N19" s="67">
        <f t="shared" si="3"/>
      </c>
      <c r="O19" s="68">
        <v>0</v>
      </c>
      <c r="P19" s="69">
        <f t="shared" si="4"/>
      </c>
      <c r="Q19" s="66">
        <v>0</v>
      </c>
      <c r="R19" s="67">
        <f t="shared" si="5"/>
      </c>
      <c r="S19" s="68">
        <v>0</v>
      </c>
      <c r="T19" s="69">
        <f t="shared" si="6"/>
      </c>
      <c r="U19" s="66">
        <v>0</v>
      </c>
      <c r="V19" s="67">
        <f t="shared" si="7"/>
      </c>
      <c r="W19" s="68">
        <v>0</v>
      </c>
      <c r="X19" s="69">
        <f t="shared" si="8"/>
      </c>
      <c r="Y19" s="66">
        <v>0</v>
      </c>
      <c r="Z19" s="67">
        <f t="shared" si="9"/>
      </c>
      <c r="AA19" s="68">
        <v>0</v>
      </c>
      <c r="AB19" s="69">
        <f t="shared" si="10"/>
      </c>
      <c r="AC19" s="66">
        <v>0</v>
      </c>
      <c r="AD19" s="67">
        <f t="shared" si="11"/>
      </c>
    </row>
    <row r="20" spans="1:30" ht="21" customHeight="1">
      <c r="A20" s="53">
        <v>5</v>
      </c>
      <c r="B20" s="53">
        <v>2</v>
      </c>
      <c r="C20" s="142" t="s">
        <v>79</v>
      </c>
      <c r="D20" s="142"/>
      <c r="E20" s="133" t="s">
        <v>18</v>
      </c>
      <c r="F20" s="134"/>
      <c r="G20" s="62">
        <v>0</v>
      </c>
      <c r="H20" s="63">
        <f t="shared" si="0"/>
      </c>
      <c r="I20" s="64">
        <v>0</v>
      </c>
      <c r="J20" s="65">
        <f t="shared" si="1"/>
      </c>
      <c r="K20" s="62">
        <v>0</v>
      </c>
      <c r="L20" s="63">
        <f t="shared" si="2"/>
      </c>
      <c r="M20" s="66">
        <v>0</v>
      </c>
      <c r="N20" s="67">
        <f t="shared" si="3"/>
      </c>
      <c r="O20" s="68">
        <v>0</v>
      </c>
      <c r="P20" s="69">
        <f t="shared" si="4"/>
      </c>
      <c r="Q20" s="66">
        <v>0</v>
      </c>
      <c r="R20" s="67">
        <f t="shared" si="5"/>
      </c>
      <c r="S20" s="68">
        <v>0</v>
      </c>
      <c r="T20" s="69">
        <f t="shared" si="6"/>
      </c>
      <c r="U20" s="66">
        <v>0</v>
      </c>
      <c r="V20" s="67">
        <f t="shared" si="7"/>
      </c>
      <c r="W20" s="68">
        <v>0</v>
      </c>
      <c r="X20" s="69">
        <f t="shared" si="8"/>
      </c>
      <c r="Y20" s="66">
        <v>0</v>
      </c>
      <c r="Z20" s="67">
        <f t="shared" si="9"/>
      </c>
      <c r="AA20" s="68">
        <v>0</v>
      </c>
      <c r="AB20" s="69">
        <f t="shared" si="10"/>
      </c>
      <c r="AC20" s="66">
        <v>0</v>
      </c>
      <c r="AD20" s="67">
        <f t="shared" si="11"/>
      </c>
    </row>
    <row r="21" spans="1:30" ht="38.25" customHeight="1">
      <c r="A21" s="53">
        <v>6</v>
      </c>
      <c r="B21" s="53">
        <v>2</v>
      </c>
      <c r="C21" s="142" t="s">
        <v>80</v>
      </c>
      <c r="D21" s="142"/>
      <c r="E21" s="133" t="s">
        <v>17</v>
      </c>
      <c r="F21" s="134"/>
      <c r="G21" s="62">
        <v>0</v>
      </c>
      <c r="H21" s="63">
        <f t="shared" si="0"/>
      </c>
      <c r="I21" s="64">
        <v>0</v>
      </c>
      <c r="J21" s="65">
        <f t="shared" si="1"/>
      </c>
      <c r="K21" s="62">
        <v>0</v>
      </c>
      <c r="L21" s="63">
        <f t="shared" si="2"/>
      </c>
      <c r="M21" s="66">
        <v>0</v>
      </c>
      <c r="N21" s="67">
        <f t="shared" si="3"/>
      </c>
      <c r="O21" s="68">
        <v>0</v>
      </c>
      <c r="P21" s="69">
        <f t="shared" si="4"/>
      </c>
      <c r="Q21" s="66">
        <v>0</v>
      </c>
      <c r="R21" s="67">
        <f t="shared" si="5"/>
      </c>
      <c r="S21" s="68">
        <v>0</v>
      </c>
      <c r="T21" s="69">
        <f t="shared" si="6"/>
      </c>
      <c r="U21" s="66">
        <v>0</v>
      </c>
      <c r="V21" s="67">
        <f t="shared" si="7"/>
      </c>
      <c r="W21" s="68">
        <v>0</v>
      </c>
      <c r="X21" s="69">
        <f t="shared" si="8"/>
      </c>
      <c r="Y21" s="66">
        <v>0</v>
      </c>
      <c r="Z21" s="67">
        <f t="shared" si="9"/>
      </c>
      <c r="AA21" s="68">
        <v>0</v>
      </c>
      <c r="AB21" s="69">
        <f t="shared" si="10"/>
      </c>
      <c r="AC21" s="66">
        <v>0</v>
      </c>
      <c r="AD21" s="67">
        <f t="shared" si="11"/>
      </c>
    </row>
    <row r="22" spans="1:30" ht="21.75" customHeight="1">
      <c r="A22" s="53">
        <v>7</v>
      </c>
      <c r="B22" s="53">
        <v>2</v>
      </c>
      <c r="C22" s="142" t="s">
        <v>81</v>
      </c>
      <c r="D22" s="142"/>
      <c r="E22" s="133" t="s">
        <v>17</v>
      </c>
      <c r="F22" s="134"/>
      <c r="G22" s="62">
        <v>0</v>
      </c>
      <c r="H22" s="63">
        <f t="shared" si="0"/>
      </c>
      <c r="I22" s="64">
        <v>0</v>
      </c>
      <c r="J22" s="65">
        <f t="shared" si="1"/>
      </c>
      <c r="K22" s="62">
        <v>0</v>
      </c>
      <c r="L22" s="63">
        <f t="shared" si="2"/>
      </c>
      <c r="M22" s="66">
        <v>0</v>
      </c>
      <c r="N22" s="67">
        <f t="shared" si="3"/>
      </c>
      <c r="O22" s="68">
        <v>0</v>
      </c>
      <c r="P22" s="69">
        <f t="shared" si="4"/>
      </c>
      <c r="Q22" s="66">
        <v>0</v>
      </c>
      <c r="R22" s="67">
        <f t="shared" si="5"/>
      </c>
      <c r="S22" s="68">
        <v>0</v>
      </c>
      <c r="T22" s="69">
        <f t="shared" si="6"/>
      </c>
      <c r="U22" s="66">
        <v>0</v>
      </c>
      <c r="V22" s="67">
        <f t="shared" si="7"/>
      </c>
      <c r="W22" s="68">
        <v>0</v>
      </c>
      <c r="X22" s="69">
        <f t="shared" si="8"/>
      </c>
      <c r="Y22" s="66">
        <v>0</v>
      </c>
      <c r="Z22" s="67">
        <f t="shared" si="9"/>
      </c>
      <c r="AA22" s="68">
        <v>0</v>
      </c>
      <c r="AB22" s="69">
        <f t="shared" si="10"/>
      </c>
      <c r="AC22" s="66">
        <v>0</v>
      </c>
      <c r="AD22" s="67">
        <f t="shared" si="11"/>
      </c>
    </row>
    <row r="23" spans="1:30" ht="22.5" customHeight="1">
      <c r="A23" s="53">
        <v>8</v>
      </c>
      <c r="B23" s="53">
        <v>2</v>
      </c>
      <c r="C23" s="142" t="s">
        <v>82</v>
      </c>
      <c r="D23" s="142"/>
      <c r="E23" s="133" t="s">
        <v>17</v>
      </c>
      <c r="F23" s="134"/>
      <c r="G23" s="62">
        <v>0</v>
      </c>
      <c r="H23" s="63">
        <f t="shared" si="0"/>
      </c>
      <c r="I23" s="64">
        <v>0</v>
      </c>
      <c r="J23" s="65">
        <f t="shared" si="1"/>
      </c>
      <c r="K23" s="62">
        <v>1</v>
      </c>
      <c r="L23" s="63">
        <f>IF(K23&lt;1,"",K23*(VLOOKUP($B23,$A$7:$B$11,2,FALSE)))</f>
        <v>500</v>
      </c>
      <c r="M23" s="66">
        <v>0</v>
      </c>
      <c r="N23" s="67">
        <f t="shared" si="3"/>
      </c>
      <c r="O23" s="68">
        <v>0</v>
      </c>
      <c r="P23" s="69">
        <f t="shared" si="4"/>
      </c>
      <c r="Q23" s="66">
        <v>0</v>
      </c>
      <c r="R23" s="67">
        <f t="shared" si="5"/>
      </c>
      <c r="S23" s="68">
        <v>0</v>
      </c>
      <c r="T23" s="69">
        <f t="shared" si="6"/>
      </c>
      <c r="U23" s="66">
        <v>0</v>
      </c>
      <c r="V23" s="67">
        <f t="shared" si="7"/>
      </c>
      <c r="W23" s="68">
        <v>0</v>
      </c>
      <c r="X23" s="69">
        <f t="shared" si="8"/>
      </c>
      <c r="Y23" s="66">
        <v>0</v>
      </c>
      <c r="Z23" s="67">
        <f t="shared" si="9"/>
      </c>
      <c r="AA23" s="68">
        <v>0</v>
      </c>
      <c r="AB23" s="69">
        <f t="shared" si="10"/>
      </c>
      <c r="AC23" s="66">
        <v>0</v>
      </c>
      <c r="AD23" s="67">
        <f t="shared" si="11"/>
      </c>
    </row>
    <row r="24" spans="1:30" ht="30" customHeight="1">
      <c r="A24" s="53">
        <v>9</v>
      </c>
      <c r="B24" s="53">
        <v>2</v>
      </c>
      <c r="C24" s="142" t="s">
        <v>83</v>
      </c>
      <c r="D24" s="142"/>
      <c r="E24" s="133" t="s">
        <v>18</v>
      </c>
      <c r="F24" s="134"/>
      <c r="G24" s="62">
        <v>1</v>
      </c>
      <c r="H24" s="63">
        <f t="shared" si="0"/>
        <v>500</v>
      </c>
      <c r="I24" s="64">
        <v>0</v>
      </c>
      <c r="J24" s="65">
        <f t="shared" si="1"/>
      </c>
      <c r="K24" s="62">
        <v>0</v>
      </c>
      <c r="L24" s="63">
        <f t="shared" si="2"/>
      </c>
      <c r="M24" s="66">
        <v>0</v>
      </c>
      <c r="N24" s="67">
        <f t="shared" si="3"/>
      </c>
      <c r="O24" s="68">
        <v>0</v>
      </c>
      <c r="P24" s="69">
        <f t="shared" si="4"/>
      </c>
      <c r="Q24" s="66">
        <v>0</v>
      </c>
      <c r="R24" s="67">
        <f t="shared" si="5"/>
      </c>
      <c r="S24" s="68">
        <v>0</v>
      </c>
      <c r="T24" s="69">
        <f t="shared" si="6"/>
      </c>
      <c r="U24" s="66">
        <v>0</v>
      </c>
      <c r="V24" s="67">
        <f t="shared" si="7"/>
      </c>
      <c r="W24" s="68">
        <v>0</v>
      </c>
      <c r="X24" s="69">
        <f t="shared" si="8"/>
      </c>
      <c r="Y24" s="66">
        <v>0</v>
      </c>
      <c r="Z24" s="67">
        <f t="shared" si="9"/>
      </c>
      <c r="AA24" s="68">
        <v>0</v>
      </c>
      <c r="AB24" s="69">
        <f t="shared" si="10"/>
      </c>
      <c r="AC24" s="66">
        <v>0</v>
      </c>
      <c r="AD24" s="67">
        <f t="shared" si="11"/>
      </c>
    </row>
    <row r="25" spans="1:30" ht="38.25" customHeight="1">
      <c r="A25" s="53">
        <v>10</v>
      </c>
      <c r="B25" s="53">
        <v>2</v>
      </c>
      <c r="C25" s="142" t="s">
        <v>84</v>
      </c>
      <c r="D25" s="142"/>
      <c r="E25" s="133" t="s">
        <v>18</v>
      </c>
      <c r="F25" s="134"/>
      <c r="G25" s="62">
        <v>0</v>
      </c>
      <c r="H25" s="63">
        <f t="shared" si="0"/>
      </c>
      <c r="I25" s="64">
        <v>0</v>
      </c>
      <c r="J25" s="65">
        <f t="shared" si="1"/>
      </c>
      <c r="K25" s="62">
        <v>0</v>
      </c>
      <c r="L25" s="63">
        <f t="shared" si="2"/>
      </c>
      <c r="M25" s="66">
        <v>0</v>
      </c>
      <c r="N25" s="67">
        <f t="shared" si="3"/>
      </c>
      <c r="O25" s="68">
        <v>0</v>
      </c>
      <c r="P25" s="69">
        <f t="shared" si="4"/>
      </c>
      <c r="Q25" s="66">
        <v>0</v>
      </c>
      <c r="R25" s="67">
        <f t="shared" si="5"/>
      </c>
      <c r="S25" s="68">
        <v>0</v>
      </c>
      <c r="T25" s="69">
        <f>IF(S25&lt;1,"",S25*(VLOOKUP($B25,$A$7:$B$11,2,FALSE)))</f>
      </c>
      <c r="U25" s="66">
        <v>0</v>
      </c>
      <c r="V25" s="67">
        <f t="shared" si="7"/>
      </c>
      <c r="W25" s="68">
        <v>0</v>
      </c>
      <c r="X25" s="69">
        <f t="shared" si="8"/>
      </c>
      <c r="Y25" s="66">
        <v>0</v>
      </c>
      <c r="Z25" s="67">
        <f t="shared" si="9"/>
      </c>
      <c r="AA25" s="68">
        <v>0</v>
      </c>
      <c r="AB25" s="69">
        <f t="shared" si="10"/>
      </c>
      <c r="AC25" s="66">
        <v>0</v>
      </c>
      <c r="AD25" s="67">
        <f t="shared" si="11"/>
      </c>
    </row>
    <row r="26" spans="1:30" ht="31.5" customHeight="1">
      <c r="A26" s="53"/>
      <c r="B26" s="53"/>
      <c r="C26" s="142" t="s">
        <v>85</v>
      </c>
      <c r="D26" s="142"/>
      <c r="E26" s="133"/>
      <c r="F26" s="134"/>
      <c r="G26" s="62"/>
      <c r="H26" s="63"/>
      <c r="I26" s="64"/>
      <c r="J26" s="65"/>
      <c r="K26" s="62"/>
      <c r="L26" s="63"/>
      <c r="M26" s="66"/>
      <c r="N26" s="67"/>
      <c r="O26" s="68"/>
      <c r="P26" s="69"/>
      <c r="Q26" s="66"/>
      <c r="R26" s="67"/>
      <c r="S26" s="68"/>
      <c r="T26" s="69"/>
      <c r="U26" s="66"/>
      <c r="V26" s="67"/>
      <c r="W26" s="68"/>
      <c r="X26" s="69"/>
      <c r="Y26" s="66"/>
      <c r="Z26" s="67"/>
      <c r="AA26" s="68"/>
      <c r="AB26" s="69"/>
      <c r="AC26" s="66"/>
      <c r="AD26" s="67"/>
    </row>
  </sheetData>
  <sheetProtection/>
  <mergeCells count="40">
    <mergeCell ref="B5:C5"/>
    <mergeCell ref="A3:C3"/>
    <mergeCell ref="G14:H14"/>
    <mergeCell ref="I14:J14"/>
    <mergeCell ref="K14:L14"/>
    <mergeCell ref="AA14:AB14"/>
    <mergeCell ref="M14:N14"/>
    <mergeCell ref="O14:P14"/>
    <mergeCell ref="Q14:R14"/>
    <mergeCell ref="S14:T14"/>
    <mergeCell ref="U14:V14"/>
    <mergeCell ref="W14:X14"/>
    <mergeCell ref="C15:D15"/>
    <mergeCell ref="C26:D26"/>
    <mergeCell ref="C16:D16"/>
    <mergeCell ref="C25:D25"/>
    <mergeCell ref="C24:D24"/>
    <mergeCell ref="Y14:Z14"/>
    <mergeCell ref="E20:F20"/>
    <mergeCell ref="C23:D23"/>
    <mergeCell ref="C22:D22"/>
    <mergeCell ref="C21:D21"/>
    <mergeCell ref="C20:D20"/>
    <mergeCell ref="C19:D19"/>
    <mergeCell ref="E26:F26"/>
    <mergeCell ref="E25:F25"/>
    <mergeCell ref="E24:F24"/>
    <mergeCell ref="E23:F23"/>
    <mergeCell ref="E22:F22"/>
    <mergeCell ref="E21:F21"/>
    <mergeCell ref="E19:F19"/>
    <mergeCell ref="A1:T1"/>
    <mergeCell ref="AC14:AD14"/>
    <mergeCell ref="C17:D17"/>
    <mergeCell ref="E18:F18"/>
    <mergeCell ref="E17:F17"/>
    <mergeCell ref="C18:D18"/>
    <mergeCell ref="E15:F15"/>
    <mergeCell ref="E16:F16"/>
    <mergeCell ref="F5:G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2017-02-16T14:54:28Z</dcterms:modified>
  <cp:category/>
  <cp:version/>
  <cp:contentType/>
  <cp:contentStatus/>
</cp:coreProperties>
</file>