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ÍLIA JOB\Documents\"/>
    </mc:Choice>
  </mc:AlternateContent>
  <xr:revisionPtr revIDLastSave="0" documentId="8_{2BA3AA4A-7E7D-4961-9539-B650DB4F14B7}" xr6:coauthVersionLast="45" xr6:coauthVersionMax="45" xr10:uidLastSave="{00000000-0000-0000-0000-000000000000}"/>
  <bookViews>
    <workbookView xWindow="-120" yWindow="-120" windowWidth="20730" windowHeight="11160" xr2:uid="{122912AA-EAB3-4881-A9EF-D5D49CCFC8A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5" i="1" l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J115" i="1"/>
  <c r="I115" i="1"/>
  <c r="AJ114" i="1"/>
  <c r="AJ117" i="1" s="1"/>
  <c r="AI114" i="1"/>
  <c r="AI117" i="1" s="1"/>
  <c r="AH114" i="1"/>
  <c r="AH117" i="1" s="1"/>
  <c r="AG114" i="1"/>
  <c r="AG117" i="1" s="1"/>
  <c r="AF114" i="1"/>
  <c r="AF117" i="1" s="1"/>
  <c r="AE114" i="1"/>
  <c r="AE117" i="1" s="1"/>
  <c r="AD114" i="1"/>
  <c r="AD117" i="1" s="1"/>
  <c r="AC114" i="1"/>
  <c r="AC117" i="1" s="1"/>
  <c r="AB114" i="1"/>
  <c r="AB117" i="1" s="1"/>
  <c r="AA114" i="1"/>
  <c r="AA117" i="1" s="1"/>
  <c r="Z114" i="1"/>
  <c r="Z117" i="1" s="1"/>
  <c r="Y114" i="1"/>
  <c r="Y117" i="1" s="1"/>
  <c r="X114" i="1"/>
  <c r="X117" i="1" s="1"/>
  <c r="W114" i="1"/>
  <c r="W117" i="1" s="1"/>
  <c r="V114" i="1"/>
  <c r="V117" i="1" s="1"/>
  <c r="U114" i="1"/>
  <c r="U117" i="1" s="1"/>
  <c r="T114" i="1"/>
  <c r="T117" i="1" s="1"/>
  <c r="S114" i="1"/>
  <c r="S117" i="1" s="1"/>
  <c r="J114" i="1"/>
  <c r="J117" i="1" s="1"/>
  <c r="I114" i="1"/>
  <c r="I117" i="1" s="1"/>
  <c r="AI112" i="1"/>
  <c r="AC112" i="1"/>
  <c r="AA112" i="1"/>
  <c r="U112" i="1"/>
  <c r="S112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J110" i="1"/>
  <c r="I110" i="1"/>
  <c r="AJ109" i="1"/>
  <c r="AJ112" i="1" s="1"/>
  <c r="AI109" i="1"/>
  <c r="AH109" i="1"/>
  <c r="AH112" i="1" s="1"/>
  <c r="AG109" i="1"/>
  <c r="AG112" i="1" s="1"/>
  <c r="AF109" i="1"/>
  <c r="AF112" i="1" s="1"/>
  <c r="AE109" i="1"/>
  <c r="AE112" i="1" s="1"/>
  <c r="AD109" i="1"/>
  <c r="AD112" i="1" s="1"/>
  <c r="AC109" i="1"/>
  <c r="AB109" i="1"/>
  <c r="AB112" i="1" s="1"/>
  <c r="AA109" i="1"/>
  <c r="Z109" i="1"/>
  <c r="Z112" i="1" s="1"/>
  <c r="Y109" i="1"/>
  <c r="Y112" i="1" s="1"/>
  <c r="X109" i="1"/>
  <c r="X112" i="1" s="1"/>
  <c r="W109" i="1"/>
  <c r="W112" i="1" s="1"/>
  <c r="V109" i="1"/>
  <c r="V112" i="1" s="1"/>
  <c r="U109" i="1"/>
  <c r="T109" i="1"/>
  <c r="T112" i="1" s="1"/>
  <c r="S109" i="1"/>
  <c r="J109" i="1"/>
  <c r="J112" i="1" s="1"/>
  <c r="I109" i="1"/>
  <c r="I112" i="1" s="1"/>
  <c r="Z107" i="1"/>
  <c r="Y107" i="1"/>
  <c r="W107" i="1"/>
  <c r="U107" i="1"/>
  <c r="S107" i="1"/>
  <c r="I107" i="1"/>
  <c r="Z105" i="1"/>
  <c r="Y105" i="1"/>
  <c r="X105" i="1"/>
  <c r="W105" i="1"/>
  <c r="V105" i="1"/>
  <c r="U105" i="1"/>
  <c r="T105" i="1"/>
  <c r="S105" i="1"/>
  <c r="J105" i="1"/>
  <c r="I105" i="1"/>
  <c r="Y104" i="1"/>
  <c r="X104" i="1"/>
  <c r="X107" i="1" s="1"/>
  <c r="W104" i="1"/>
  <c r="V104" i="1"/>
  <c r="V107" i="1" s="1"/>
  <c r="U104" i="1"/>
  <c r="T104" i="1"/>
  <c r="T107" i="1" s="1"/>
  <c r="S104" i="1"/>
  <c r="J104" i="1"/>
  <c r="J107" i="1" s="1"/>
  <c r="I104" i="1"/>
  <c r="Z102" i="1"/>
  <c r="Y102" i="1"/>
  <c r="V102" i="1"/>
  <c r="J102" i="1"/>
  <c r="Z100" i="1"/>
  <c r="Y100" i="1"/>
  <c r="X100" i="1"/>
  <c r="W100" i="1"/>
  <c r="V100" i="1"/>
  <c r="U100" i="1"/>
  <c r="T100" i="1"/>
  <c r="S100" i="1"/>
  <c r="J100" i="1"/>
  <c r="I100" i="1"/>
  <c r="X99" i="1"/>
  <c r="X102" i="1" s="1"/>
  <c r="W99" i="1"/>
  <c r="W102" i="1" s="1"/>
  <c r="V99" i="1"/>
  <c r="U99" i="1"/>
  <c r="U102" i="1" s="1"/>
  <c r="T99" i="1"/>
  <c r="T102" i="1" s="1"/>
  <c r="S99" i="1"/>
  <c r="S102" i="1" s="1"/>
  <c r="J99" i="1"/>
  <c r="I99" i="1"/>
  <c r="I102" i="1" s="1"/>
  <c r="Z97" i="1"/>
  <c r="Y97" i="1"/>
  <c r="V97" i="1"/>
  <c r="J97" i="1"/>
  <c r="Z95" i="1"/>
  <c r="Y95" i="1"/>
  <c r="X95" i="1"/>
  <c r="W95" i="1"/>
  <c r="V95" i="1"/>
  <c r="U95" i="1"/>
  <c r="T95" i="1"/>
  <c r="S95" i="1"/>
  <c r="J95" i="1"/>
  <c r="I95" i="1"/>
  <c r="X94" i="1"/>
  <c r="X97" i="1" s="1"/>
  <c r="W94" i="1"/>
  <c r="W97" i="1" s="1"/>
  <c r="V94" i="1"/>
  <c r="U94" i="1"/>
  <c r="U97" i="1" s="1"/>
  <c r="T94" i="1"/>
  <c r="T97" i="1" s="1"/>
  <c r="S94" i="1"/>
  <c r="S97" i="1" s="1"/>
  <c r="J94" i="1"/>
  <c r="I94" i="1"/>
  <c r="I97" i="1" s="1"/>
  <c r="Z92" i="1"/>
  <c r="Y92" i="1"/>
  <c r="V92" i="1"/>
  <c r="J92" i="1"/>
  <c r="Z90" i="1"/>
  <c r="Y90" i="1"/>
  <c r="X90" i="1"/>
  <c r="W90" i="1"/>
  <c r="V90" i="1"/>
  <c r="U90" i="1"/>
  <c r="T90" i="1"/>
  <c r="S90" i="1"/>
  <c r="J90" i="1"/>
  <c r="I90" i="1"/>
  <c r="X89" i="1"/>
  <c r="X92" i="1" s="1"/>
  <c r="W89" i="1"/>
  <c r="W92" i="1" s="1"/>
  <c r="V89" i="1"/>
  <c r="U89" i="1"/>
  <c r="U92" i="1" s="1"/>
  <c r="T89" i="1"/>
  <c r="T92" i="1" s="1"/>
  <c r="S89" i="1"/>
  <c r="S92" i="1" s="1"/>
  <c r="J89" i="1"/>
  <c r="I89" i="1"/>
  <c r="I92" i="1" s="1"/>
  <c r="Z87" i="1"/>
  <c r="Y87" i="1"/>
  <c r="V87" i="1"/>
  <c r="J87" i="1"/>
  <c r="Z85" i="1"/>
  <c r="Y85" i="1"/>
  <c r="X85" i="1"/>
  <c r="W85" i="1"/>
  <c r="V85" i="1"/>
  <c r="U85" i="1"/>
  <c r="T85" i="1"/>
  <c r="S85" i="1"/>
  <c r="J85" i="1"/>
  <c r="I85" i="1"/>
  <c r="X84" i="1"/>
  <c r="X87" i="1" s="1"/>
  <c r="W84" i="1"/>
  <c r="W87" i="1" s="1"/>
  <c r="V84" i="1"/>
  <c r="U84" i="1"/>
  <c r="U87" i="1" s="1"/>
  <c r="T84" i="1"/>
  <c r="T87" i="1" s="1"/>
  <c r="S84" i="1"/>
  <c r="S87" i="1" s="1"/>
  <c r="J84" i="1"/>
  <c r="I84" i="1"/>
  <c r="I87" i="1" s="1"/>
  <c r="Z82" i="1"/>
  <c r="Y82" i="1"/>
  <c r="J82" i="1"/>
  <c r="Z80" i="1"/>
  <c r="Y80" i="1"/>
  <c r="X80" i="1"/>
  <c r="W80" i="1"/>
  <c r="V80" i="1"/>
  <c r="U80" i="1"/>
  <c r="T80" i="1"/>
  <c r="S80" i="1"/>
  <c r="J80" i="1"/>
  <c r="I80" i="1"/>
  <c r="X79" i="1"/>
  <c r="X82" i="1" s="1"/>
  <c r="W79" i="1"/>
  <c r="W82" i="1" s="1"/>
  <c r="V79" i="1"/>
  <c r="V82" i="1" s="1"/>
  <c r="U79" i="1"/>
  <c r="U82" i="1" s="1"/>
  <c r="T79" i="1"/>
  <c r="T82" i="1" s="1"/>
  <c r="S79" i="1"/>
  <c r="S82" i="1" s="1"/>
  <c r="J79" i="1"/>
  <c r="I79" i="1"/>
  <c r="I82" i="1" s="1"/>
  <c r="Z77" i="1"/>
  <c r="Y77" i="1"/>
  <c r="R77" i="1"/>
  <c r="Z75" i="1"/>
  <c r="Y75" i="1"/>
  <c r="X75" i="1"/>
  <c r="W75" i="1"/>
  <c r="V75" i="1"/>
  <c r="U75" i="1"/>
  <c r="T75" i="1"/>
  <c r="S75" i="1"/>
  <c r="R75" i="1"/>
  <c r="Q75" i="1"/>
  <c r="P75" i="1"/>
  <c r="J75" i="1"/>
  <c r="I75" i="1"/>
  <c r="X74" i="1"/>
  <c r="X77" i="1" s="1"/>
  <c r="W74" i="1"/>
  <c r="W77" i="1" s="1"/>
  <c r="V74" i="1"/>
  <c r="V77" i="1" s="1"/>
  <c r="U74" i="1"/>
  <c r="U77" i="1" s="1"/>
  <c r="T74" i="1"/>
  <c r="T77" i="1" s="1"/>
  <c r="S74" i="1"/>
  <c r="S77" i="1" s="1"/>
  <c r="R74" i="1"/>
  <c r="Q74" i="1"/>
  <c r="Q77" i="1" s="1"/>
  <c r="P74" i="1"/>
  <c r="P77" i="1" s="1"/>
  <c r="J74" i="1"/>
  <c r="J77" i="1" s="1"/>
  <c r="I74" i="1"/>
  <c r="I77" i="1" s="1"/>
  <c r="AI72" i="1"/>
  <c r="AG72" i="1"/>
  <c r="AE72" i="1"/>
  <c r="AC72" i="1"/>
  <c r="AA72" i="1"/>
  <c r="Y72" i="1"/>
  <c r="W72" i="1"/>
  <c r="U72" i="1"/>
  <c r="S72" i="1"/>
  <c r="J72" i="1"/>
  <c r="S71" i="1"/>
  <c r="R71" i="1"/>
  <c r="Q71" i="1"/>
  <c r="Q72" i="1" s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J70" i="1"/>
  <c r="I70" i="1"/>
  <c r="AJ69" i="1"/>
  <c r="AJ72" i="1" s="1"/>
  <c r="AI69" i="1"/>
  <c r="AH69" i="1"/>
  <c r="AH72" i="1" s="1"/>
  <c r="AG69" i="1"/>
  <c r="AF69" i="1"/>
  <c r="AF72" i="1" s="1"/>
  <c r="AE69" i="1"/>
  <c r="AD69" i="1"/>
  <c r="AD72" i="1" s="1"/>
  <c r="AC69" i="1"/>
  <c r="AB69" i="1"/>
  <c r="AB72" i="1" s="1"/>
  <c r="AA69" i="1"/>
  <c r="Z69" i="1"/>
  <c r="Z72" i="1" s="1"/>
  <c r="Y69" i="1"/>
  <c r="X69" i="1"/>
  <c r="X72" i="1" s="1"/>
  <c r="W69" i="1"/>
  <c r="V69" i="1"/>
  <c r="V72" i="1" s="1"/>
  <c r="U69" i="1"/>
  <c r="T69" i="1"/>
  <c r="T72" i="1" s="1"/>
  <c r="S69" i="1"/>
  <c r="R69" i="1"/>
  <c r="R72" i="1" s="1"/>
  <c r="Q69" i="1"/>
  <c r="P69" i="1"/>
  <c r="P72" i="1" s="1"/>
  <c r="J69" i="1"/>
  <c r="I69" i="1"/>
  <c r="I72" i="1" s="1"/>
  <c r="Z67" i="1"/>
  <c r="Y67" i="1"/>
  <c r="W67" i="1"/>
  <c r="U67" i="1"/>
  <c r="S67" i="1"/>
  <c r="O67" i="1"/>
  <c r="M67" i="1"/>
  <c r="K67" i="1"/>
  <c r="I67" i="1"/>
  <c r="T66" i="1"/>
  <c r="S66" i="1"/>
  <c r="R66" i="1"/>
  <c r="Q66" i="1"/>
  <c r="Q67" i="1" s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Y64" i="1"/>
  <c r="X64" i="1"/>
  <c r="X67" i="1" s="1"/>
  <c r="W64" i="1"/>
  <c r="V64" i="1"/>
  <c r="V67" i="1" s="1"/>
  <c r="U64" i="1"/>
  <c r="T64" i="1"/>
  <c r="T67" i="1" s="1"/>
  <c r="S64" i="1"/>
  <c r="R64" i="1"/>
  <c r="R67" i="1" s="1"/>
  <c r="Q64" i="1"/>
  <c r="P64" i="1"/>
  <c r="P67" i="1" s="1"/>
  <c r="O64" i="1"/>
  <c r="N64" i="1"/>
  <c r="N67" i="1" s="1"/>
  <c r="M64" i="1"/>
  <c r="L64" i="1"/>
  <c r="L67" i="1" s="1"/>
  <c r="K64" i="1"/>
  <c r="J64" i="1"/>
  <c r="J67" i="1" s="1"/>
  <c r="I64" i="1"/>
  <c r="Z62" i="1"/>
  <c r="Y62" i="1"/>
  <c r="X62" i="1"/>
  <c r="V62" i="1"/>
  <c r="T62" i="1"/>
  <c r="R62" i="1"/>
  <c r="P62" i="1"/>
  <c r="N62" i="1"/>
  <c r="L62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X59" i="1"/>
  <c r="W59" i="1"/>
  <c r="W62" i="1" s="1"/>
  <c r="V59" i="1"/>
  <c r="U59" i="1"/>
  <c r="U62" i="1" s="1"/>
  <c r="T59" i="1"/>
  <c r="S59" i="1"/>
  <c r="S62" i="1" s="1"/>
  <c r="R59" i="1"/>
  <c r="Q59" i="1"/>
  <c r="Q62" i="1" s="1"/>
  <c r="P59" i="1"/>
  <c r="O59" i="1"/>
  <c r="O62" i="1" s="1"/>
  <c r="N59" i="1"/>
  <c r="M59" i="1"/>
  <c r="M62" i="1" s="1"/>
  <c r="L59" i="1"/>
  <c r="K59" i="1"/>
  <c r="J59" i="1"/>
  <c r="J62" i="1" s="1"/>
  <c r="I59" i="1"/>
  <c r="I62" i="1" s="1"/>
  <c r="AI57" i="1"/>
  <c r="AG57" i="1"/>
  <c r="AE57" i="1"/>
  <c r="AC57" i="1"/>
  <c r="AA57" i="1"/>
  <c r="Y57" i="1"/>
  <c r="W57" i="1"/>
  <c r="U57" i="1"/>
  <c r="S57" i="1"/>
  <c r="Q57" i="1"/>
  <c r="O57" i="1"/>
  <c r="M57" i="1"/>
  <c r="K57" i="1"/>
  <c r="I57" i="1"/>
  <c r="S56" i="1"/>
  <c r="R56" i="1"/>
  <c r="Q56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J54" i="1"/>
  <c r="AJ57" i="1" s="1"/>
  <c r="AI54" i="1"/>
  <c r="AH54" i="1"/>
  <c r="AH57" i="1" s="1"/>
  <c r="AG54" i="1"/>
  <c r="AF54" i="1"/>
  <c r="AF57" i="1" s="1"/>
  <c r="AE54" i="1"/>
  <c r="AD54" i="1"/>
  <c r="AD57" i="1" s="1"/>
  <c r="AC54" i="1"/>
  <c r="AB54" i="1"/>
  <c r="AB57" i="1" s="1"/>
  <c r="AA54" i="1"/>
  <c r="Z54" i="1"/>
  <c r="Z57" i="1" s="1"/>
  <c r="Y54" i="1"/>
  <c r="X54" i="1"/>
  <c r="X57" i="1" s="1"/>
  <c r="W54" i="1"/>
  <c r="V54" i="1"/>
  <c r="V57" i="1" s="1"/>
  <c r="U54" i="1"/>
  <c r="T54" i="1"/>
  <c r="T57" i="1" s="1"/>
  <c r="S54" i="1"/>
  <c r="R54" i="1"/>
  <c r="R57" i="1" s="1"/>
  <c r="Q54" i="1"/>
  <c r="P54" i="1"/>
  <c r="P57" i="1" s="1"/>
  <c r="O54" i="1"/>
  <c r="N54" i="1"/>
  <c r="N57" i="1" s="1"/>
  <c r="M54" i="1"/>
  <c r="L54" i="1"/>
  <c r="L57" i="1" s="1"/>
  <c r="K54" i="1"/>
  <c r="J54" i="1"/>
  <c r="J57" i="1" s="1"/>
  <c r="I54" i="1"/>
  <c r="AJ52" i="1"/>
  <c r="AH52" i="1"/>
  <c r="AF52" i="1"/>
  <c r="AD52" i="1"/>
  <c r="AB52" i="1"/>
  <c r="Z52" i="1"/>
  <c r="X52" i="1"/>
  <c r="V52" i="1"/>
  <c r="T52" i="1"/>
  <c r="R52" i="1"/>
  <c r="P52" i="1"/>
  <c r="L52" i="1"/>
  <c r="J52" i="1"/>
  <c r="U51" i="1"/>
  <c r="T51" i="1"/>
  <c r="S51" i="1"/>
  <c r="R51" i="1"/>
  <c r="Q51" i="1"/>
  <c r="N51" i="1"/>
  <c r="O51" i="1" s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J49" i="1"/>
  <c r="AI49" i="1"/>
  <c r="AI52" i="1" s="1"/>
  <c r="AH49" i="1"/>
  <c r="AG49" i="1"/>
  <c r="AG52" i="1" s="1"/>
  <c r="AF49" i="1"/>
  <c r="AE49" i="1"/>
  <c r="AE52" i="1" s="1"/>
  <c r="AD49" i="1"/>
  <c r="AC49" i="1"/>
  <c r="AC52" i="1" s="1"/>
  <c r="AB49" i="1"/>
  <c r="AA49" i="1"/>
  <c r="AA52" i="1" s="1"/>
  <c r="Z49" i="1"/>
  <c r="Y49" i="1"/>
  <c r="Y52" i="1" s="1"/>
  <c r="X49" i="1"/>
  <c r="W49" i="1"/>
  <c r="W52" i="1" s="1"/>
  <c r="V49" i="1"/>
  <c r="U49" i="1"/>
  <c r="U52" i="1" s="1"/>
  <c r="T49" i="1"/>
  <c r="S49" i="1"/>
  <c r="S52" i="1" s="1"/>
  <c r="R49" i="1"/>
  <c r="Q49" i="1"/>
  <c r="Q52" i="1" s="1"/>
  <c r="P49" i="1"/>
  <c r="O49" i="1"/>
  <c r="N49" i="1"/>
  <c r="M49" i="1"/>
  <c r="M52" i="1" s="1"/>
  <c r="L49" i="1"/>
  <c r="K49" i="1"/>
  <c r="K52" i="1" s="1"/>
  <c r="J49" i="1"/>
  <c r="I49" i="1"/>
  <c r="I52" i="1" s="1"/>
  <c r="Z47" i="1"/>
  <c r="Y47" i="1"/>
  <c r="W47" i="1"/>
  <c r="U47" i="1"/>
  <c r="S47" i="1"/>
  <c r="Q47" i="1"/>
  <c r="O47" i="1"/>
  <c r="M47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X44" i="1"/>
  <c r="X47" i="1" s="1"/>
  <c r="W44" i="1"/>
  <c r="V44" i="1"/>
  <c r="V47" i="1" s="1"/>
  <c r="U44" i="1"/>
  <c r="T44" i="1"/>
  <c r="T47" i="1" s="1"/>
  <c r="S44" i="1"/>
  <c r="R44" i="1"/>
  <c r="R47" i="1" s="1"/>
  <c r="Q44" i="1"/>
  <c r="P44" i="1"/>
  <c r="P47" i="1" s="1"/>
  <c r="O44" i="1"/>
  <c r="N44" i="1"/>
  <c r="N47" i="1" s="1"/>
  <c r="M44" i="1"/>
  <c r="L44" i="1"/>
  <c r="L47" i="1" s="1"/>
  <c r="K44" i="1"/>
  <c r="J44" i="1"/>
  <c r="J47" i="1" s="1"/>
  <c r="I44" i="1"/>
  <c r="I47" i="1" s="1"/>
  <c r="Z42" i="1"/>
  <c r="Y42" i="1"/>
  <c r="X42" i="1"/>
  <c r="V42" i="1"/>
  <c r="T42" i="1"/>
  <c r="P42" i="1"/>
  <c r="N42" i="1"/>
  <c r="L42" i="1"/>
  <c r="J42" i="1"/>
  <c r="R41" i="1"/>
  <c r="R42" i="1" s="1"/>
  <c r="Q41" i="1"/>
  <c r="K41" i="1"/>
  <c r="J41" i="1"/>
  <c r="I41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X39" i="1"/>
  <c r="W39" i="1"/>
  <c r="W42" i="1" s="1"/>
  <c r="V39" i="1"/>
  <c r="U39" i="1"/>
  <c r="U42" i="1" s="1"/>
  <c r="T39" i="1"/>
  <c r="S39" i="1"/>
  <c r="S42" i="1" s="1"/>
  <c r="R39" i="1"/>
  <c r="Q39" i="1"/>
  <c r="Q42" i="1" s="1"/>
  <c r="P39" i="1"/>
  <c r="O39" i="1"/>
  <c r="O42" i="1" s="1"/>
  <c r="N39" i="1"/>
  <c r="M39" i="1"/>
  <c r="M42" i="1" s="1"/>
  <c r="L39" i="1"/>
  <c r="K39" i="1"/>
  <c r="J39" i="1"/>
  <c r="I39" i="1"/>
  <c r="I42" i="1" s="1"/>
  <c r="AG37" i="1"/>
  <c r="AC37" i="1"/>
  <c r="Y37" i="1"/>
  <c r="U37" i="1"/>
  <c r="Q37" i="1"/>
  <c r="M37" i="1"/>
  <c r="I37" i="1"/>
  <c r="S36" i="1"/>
  <c r="R36" i="1"/>
  <c r="N36" i="1"/>
  <c r="O36" i="1" s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AJ34" i="1"/>
  <c r="AJ37" i="1" s="1"/>
  <c r="AI34" i="1"/>
  <c r="AI37" i="1" s="1"/>
  <c r="AH34" i="1"/>
  <c r="AH37" i="1" s="1"/>
  <c r="AG34" i="1"/>
  <c r="AF34" i="1"/>
  <c r="AF37" i="1" s="1"/>
  <c r="AE34" i="1"/>
  <c r="AE37" i="1" s="1"/>
  <c r="AD34" i="1"/>
  <c r="AD37" i="1" s="1"/>
  <c r="AC34" i="1"/>
  <c r="AB34" i="1"/>
  <c r="AB37" i="1" s="1"/>
  <c r="AA34" i="1"/>
  <c r="AA37" i="1" s="1"/>
  <c r="Z34" i="1"/>
  <c r="Z37" i="1" s="1"/>
  <c r="Y34" i="1"/>
  <c r="X34" i="1"/>
  <c r="X37" i="1" s="1"/>
  <c r="W34" i="1"/>
  <c r="W37" i="1" s="1"/>
  <c r="V34" i="1"/>
  <c r="V37" i="1" s="1"/>
  <c r="U34" i="1"/>
  <c r="T34" i="1"/>
  <c r="T37" i="1" s="1"/>
  <c r="S34" i="1"/>
  <c r="S37" i="1" s="1"/>
  <c r="R34" i="1"/>
  <c r="R37" i="1" s="1"/>
  <c r="Q34" i="1"/>
  <c r="P34" i="1"/>
  <c r="P37" i="1" s="1"/>
  <c r="O34" i="1"/>
  <c r="O37" i="1" s="1"/>
  <c r="N34" i="1"/>
  <c r="N37" i="1" s="1"/>
  <c r="M34" i="1"/>
  <c r="L34" i="1"/>
  <c r="L37" i="1" s="1"/>
  <c r="K34" i="1"/>
  <c r="K37" i="1" s="1"/>
  <c r="J34" i="1"/>
  <c r="J37" i="1" s="1"/>
  <c r="I34" i="1"/>
  <c r="Z32" i="1"/>
  <c r="Y32" i="1"/>
  <c r="W32" i="1"/>
  <c r="Q32" i="1"/>
  <c r="O32" i="1"/>
  <c r="L31" i="1"/>
  <c r="K31" i="1"/>
  <c r="J31" i="1"/>
  <c r="I31" i="1"/>
  <c r="I32" i="1" s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X29" i="1"/>
  <c r="X32" i="1" s="1"/>
  <c r="W29" i="1"/>
  <c r="V29" i="1"/>
  <c r="V32" i="1" s="1"/>
  <c r="U29" i="1"/>
  <c r="U32" i="1" s="1"/>
  <c r="T29" i="1"/>
  <c r="T32" i="1" s="1"/>
  <c r="S29" i="1"/>
  <c r="S32" i="1" s="1"/>
  <c r="R29" i="1"/>
  <c r="R32" i="1" s="1"/>
  <c r="Q29" i="1"/>
  <c r="P29" i="1"/>
  <c r="P32" i="1" s="1"/>
  <c r="O29" i="1"/>
  <c r="N29" i="1"/>
  <c r="N32" i="1" s="1"/>
  <c r="M29" i="1"/>
  <c r="M32" i="1" s="1"/>
  <c r="L29" i="1"/>
  <c r="L32" i="1" s="1"/>
  <c r="K29" i="1"/>
  <c r="K32" i="1" s="1"/>
  <c r="J29" i="1"/>
  <c r="J32" i="1" s="1"/>
  <c r="I29" i="1"/>
  <c r="Z27" i="1"/>
  <c r="Y27" i="1"/>
  <c r="W27" i="1"/>
  <c r="Q27" i="1"/>
  <c r="O27" i="1"/>
  <c r="L26" i="1"/>
  <c r="K26" i="1"/>
  <c r="J26" i="1"/>
  <c r="I26" i="1"/>
  <c r="I27" i="1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X24" i="1"/>
  <c r="X27" i="1" s="1"/>
  <c r="W24" i="1"/>
  <c r="V24" i="1"/>
  <c r="V27" i="1" s="1"/>
  <c r="U24" i="1"/>
  <c r="U27" i="1" s="1"/>
  <c r="T24" i="1"/>
  <c r="T27" i="1" s="1"/>
  <c r="S24" i="1"/>
  <c r="S27" i="1" s="1"/>
  <c r="R24" i="1"/>
  <c r="R27" i="1" s="1"/>
  <c r="Q24" i="1"/>
  <c r="P24" i="1"/>
  <c r="P27" i="1" s="1"/>
  <c r="O24" i="1"/>
  <c r="N24" i="1"/>
  <c r="N27" i="1" s="1"/>
  <c r="M24" i="1"/>
  <c r="M27" i="1" s="1"/>
  <c r="L24" i="1"/>
  <c r="L27" i="1" s="1"/>
  <c r="K24" i="1"/>
  <c r="K27" i="1" s="1"/>
  <c r="J24" i="1"/>
  <c r="J27" i="1" s="1"/>
  <c r="I24" i="1"/>
  <c r="AI22" i="1"/>
  <c r="AG22" i="1"/>
  <c r="AE22" i="1"/>
  <c r="AC22" i="1"/>
  <c r="Y22" i="1"/>
  <c r="W22" i="1"/>
  <c r="U22" i="1"/>
  <c r="Q22" i="1"/>
  <c r="O22" i="1"/>
  <c r="M22" i="1"/>
  <c r="I22" i="1"/>
  <c r="R21" i="1"/>
  <c r="S21" i="1" s="1"/>
  <c r="Q21" i="1"/>
  <c r="L21" i="1"/>
  <c r="K21" i="1"/>
  <c r="J21" i="1"/>
  <c r="I21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AJ19" i="1"/>
  <c r="AJ22" i="1" s="1"/>
  <c r="AI19" i="1"/>
  <c r="AH19" i="1"/>
  <c r="AH22" i="1" s="1"/>
  <c r="AG19" i="1"/>
  <c r="AF19" i="1"/>
  <c r="AF22" i="1" s="1"/>
  <c r="AE19" i="1"/>
  <c r="AD19" i="1"/>
  <c r="AD22" i="1" s="1"/>
  <c r="AC19" i="1"/>
  <c r="AB19" i="1"/>
  <c r="AB22" i="1" s="1"/>
  <c r="AA19" i="1"/>
  <c r="AA22" i="1" s="1"/>
  <c r="Z19" i="1"/>
  <c r="Z22" i="1" s="1"/>
  <c r="Y19" i="1"/>
  <c r="X19" i="1"/>
  <c r="X22" i="1" s="1"/>
  <c r="W19" i="1"/>
  <c r="V19" i="1"/>
  <c r="V22" i="1" s="1"/>
  <c r="U19" i="1"/>
  <c r="T19" i="1"/>
  <c r="T22" i="1" s="1"/>
  <c r="S19" i="1"/>
  <c r="S22" i="1" s="1"/>
  <c r="R19" i="1"/>
  <c r="R22" i="1" s="1"/>
  <c r="Q19" i="1"/>
  <c r="P19" i="1"/>
  <c r="P22" i="1" s="1"/>
  <c r="O19" i="1"/>
  <c r="N19" i="1"/>
  <c r="N22" i="1" s="1"/>
  <c r="M19" i="1"/>
  <c r="L19" i="1"/>
  <c r="L22" i="1" s="1"/>
  <c r="K19" i="1"/>
  <c r="K22" i="1" s="1"/>
  <c r="J19" i="1"/>
  <c r="J22" i="1" s="1"/>
  <c r="I19" i="1"/>
  <c r="Z17" i="1"/>
  <c r="Y17" i="1"/>
  <c r="K17" i="1"/>
  <c r="U16" i="1"/>
  <c r="T16" i="1"/>
  <c r="Q16" i="1"/>
  <c r="R16" i="1" s="1"/>
  <c r="S16" i="1" s="1"/>
  <c r="S17" i="1" s="1"/>
  <c r="O16" i="1"/>
  <c r="O17" i="1" s="1"/>
  <c r="N16" i="1"/>
  <c r="L16" i="1"/>
  <c r="K16" i="1"/>
  <c r="J16" i="1"/>
  <c r="I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X14" i="1"/>
  <c r="X17" i="1" s="1"/>
  <c r="W14" i="1"/>
  <c r="W17" i="1" s="1"/>
  <c r="V14" i="1"/>
  <c r="V17" i="1" s="1"/>
  <c r="U14" i="1"/>
  <c r="U17" i="1" s="1"/>
  <c r="T14" i="1"/>
  <c r="T17" i="1" s="1"/>
  <c r="S14" i="1"/>
  <c r="R14" i="1"/>
  <c r="R17" i="1" s="1"/>
  <c r="Q14" i="1"/>
  <c r="Q17" i="1" s="1"/>
  <c r="P14" i="1"/>
  <c r="P17" i="1" s="1"/>
  <c r="O14" i="1"/>
  <c r="N14" i="1"/>
  <c r="N17" i="1" s="1"/>
  <c r="M14" i="1"/>
  <c r="M17" i="1" s="1"/>
  <c r="L14" i="1"/>
  <c r="L17" i="1" s="1"/>
  <c r="K14" i="1"/>
  <c r="J14" i="1"/>
  <c r="J17" i="1" s="1"/>
  <c r="I14" i="1"/>
  <c r="I17" i="1" s="1"/>
  <c r="Z12" i="1"/>
  <c r="W12" i="1"/>
  <c r="V12" i="1"/>
  <c r="S12" i="1"/>
  <c r="R12" i="1"/>
  <c r="O12" i="1"/>
  <c r="N12" i="1"/>
  <c r="L11" i="1"/>
  <c r="K11" i="1"/>
  <c r="K12" i="1" s="1"/>
  <c r="J11" i="1"/>
  <c r="J12" i="1" s="1"/>
  <c r="I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AJ9" i="1"/>
  <c r="AI9" i="1"/>
  <c r="AH9" i="1"/>
  <c r="AG9" i="1"/>
  <c r="AF9" i="1"/>
  <c r="AE9" i="1"/>
  <c r="AD9" i="1"/>
  <c r="AC9" i="1"/>
  <c r="AB9" i="1"/>
  <c r="AA9" i="1"/>
  <c r="Z9" i="1"/>
  <c r="Y9" i="1"/>
  <c r="Y12" i="1" s="1"/>
  <c r="X9" i="1"/>
  <c r="X12" i="1" s="1"/>
  <c r="W9" i="1"/>
  <c r="V9" i="1"/>
  <c r="U9" i="1"/>
  <c r="U12" i="1" s="1"/>
  <c r="T9" i="1"/>
  <c r="T12" i="1" s="1"/>
  <c r="S9" i="1"/>
  <c r="R9" i="1"/>
  <c r="Q9" i="1"/>
  <c r="Q12" i="1" s="1"/>
  <c r="P9" i="1"/>
  <c r="P12" i="1" s="1"/>
  <c r="O9" i="1"/>
  <c r="N9" i="1"/>
  <c r="M9" i="1"/>
  <c r="M12" i="1" s="1"/>
  <c r="L9" i="1"/>
  <c r="L12" i="1" s="1"/>
  <c r="K9" i="1"/>
  <c r="J9" i="1"/>
  <c r="I9" i="1"/>
  <c r="I12" i="1" s="1"/>
  <c r="AJ7" i="1"/>
  <c r="AH7" i="1"/>
  <c r="AG7" i="1"/>
  <c r="AF7" i="1"/>
  <c r="AD7" i="1"/>
  <c r="AC7" i="1"/>
  <c r="AB7" i="1"/>
  <c r="Z7" i="1"/>
  <c r="Y7" i="1"/>
  <c r="X7" i="1"/>
  <c r="V7" i="1"/>
  <c r="U7" i="1"/>
  <c r="T7" i="1"/>
  <c r="R7" i="1"/>
  <c r="Q7" i="1"/>
  <c r="P7" i="1"/>
  <c r="N7" i="1"/>
  <c r="M7" i="1"/>
  <c r="L7" i="1"/>
  <c r="J7" i="1"/>
  <c r="I7" i="1"/>
  <c r="S6" i="1"/>
  <c r="R6" i="1"/>
  <c r="Q6" i="1"/>
  <c r="L6" i="1"/>
  <c r="K6" i="1"/>
  <c r="J6" i="1"/>
  <c r="I6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AJ4" i="1"/>
  <c r="AI4" i="1"/>
  <c r="AI7" i="1" s="1"/>
  <c r="AH4" i="1"/>
  <c r="AG4" i="1"/>
  <c r="AF4" i="1"/>
  <c r="AE4" i="1"/>
  <c r="AE7" i="1" s="1"/>
  <c r="AD4" i="1"/>
  <c r="AC4" i="1"/>
  <c r="AB4" i="1"/>
  <c r="AA4" i="1"/>
  <c r="AA7" i="1" s="1"/>
  <c r="Z4" i="1"/>
  <c r="Y4" i="1"/>
  <c r="X4" i="1"/>
  <c r="W4" i="1"/>
  <c r="W7" i="1" s="1"/>
  <c r="V4" i="1"/>
  <c r="U4" i="1"/>
  <c r="T4" i="1"/>
  <c r="S4" i="1"/>
  <c r="S7" i="1" s="1"/>
  <c r="R4" i="1"/>
  <c r="Q4" i="1"/>
  <c r="P4" i="1"/>
  <c r="O4" i="1"/>
  <c r="O7" i="1" s="1"/>
  <c r="N4" i="1"/>
  <c r="M4" i="1"/>
  <c r="L4" i="1"/>
  <c r="K4" i="1"/>
  <c r="K7" i="1" s="1"/>
  <c r="J4" i="1"/>
  <c r="I4" i="1"/>
  <c r="K42" i="1" l="1"/>
  <c r="O52" i="1"/>
  <c r="N52" i="1"/>
</calcChain>
</file>

<file path=xl/sharedStrings.xml><?xml version="1.0" encoding="utf-8"?>
<sst xmlns="http://schemas.openxmlformats.org/spreadsheetml/2006/main" count="404" uniqueCount="99">
  <si>
    <t>INSTITUTO FEDERAL DE RONDÔNIA - IFRO</t>
  </si>
  <si>
    <t>Projeto</t>
  </si>
  <si>
    <t>Edital</t>
  </si>
  <si>
    <t>Campus</t>
  </si>
  <si>
    <t xml:space="preserve">Programa </t>
  </si>
  <si>
    <t>CPF do Bolsista</t>
  </si>
  <si>
    <t>Bolsista</t>
  </si>
  <si>
    <t>Função</t>
  </si>
  <si>
    <t>Dados</t>
  </si>
  <si>
    <t>AGO/2017</t>
  </si>
  <si>
    <t>SET/2017</t>
  </si>
  <si>
    <t>OUT/2017</t>
  </si>
  <si>
    <t>NOV/2017</t>
  </si>
  <si>
    <t>DEZ/2017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</si>
  <si>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</si>
  <si>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</si>
  <si>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</si>
  <si>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</si>
  <si>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</si>
  <si>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</si>
  <si>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</si>
  <si>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</si>
  <si>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</si>
  <si>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</si>
  <si>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NOV/2018</t>
  </si>
  <si>
    <t>DEZ/2018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</si>
  <si>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</si>
  <si>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</si>
  <si>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</si>
  <si>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</si>
  <si>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</si>
  <si>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</si>
  <si>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</si>
  <si>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</si>
  <si>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</si>
  <si>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</si>
  <si>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</si>
  <si>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MEDIOTEC</t>
  </si>
  <si>
    <t>68/2017</t>
  </si>
  <si>
    <t>PVH ZONA NORTE</t>
  </si>
  <si>
    <t>***.433.230-**</t>
  </si>
  <si>
    <t>DEIVID DA SILVA BARROS</t>
  </si>
  <si>
    <t>APOIO ACADÊMICO</t>
  </si>
  <si>
    <t>Valor Bruto</t>
  </si>
  <si>
    <t>INSS 11%</t>
  </si>
  <si>
    <t>INSS 20%</t>
  </si>
  <si>
    <t>IR</t>
  </si>
  <si>
    <t>Valor Líquido</t>
  </si>
  <si>
    <t>***.788.138-**</t>
  </si>
  <si>
    <t>CLAUDA CRISTINA BARRETO DA SILVA</t>
  </si>
  <si>
    <t>EQUIPE MULTIDISCIPLINAR II - PSICOPEDAGOGA</t>
  </si>
  <si>
    <t>***.442.232-**</t>
  </si>
  <si>
    <t>MILENA CRISTIANE LIMA DA SILVA</t>
  </si>
  <si>
    <t>***.064.312-**</t>
  </si>
  <si>
    <t>VANESSA BARBOSA BARBOSA</t>
  </si>
  <si>
    <t>***.273.352-**</t>
  </si>
  <si>
    <t>ANDRESSA VIANA DA SILVA</t>
  </si>
  <si>
    <t>PROFESSORA FORMADORA</t>
  </si>
  <si>
    <t>***.201.952-**</t>
  </si>
  <si>
    <t>ALEXANDRA NOGUEIRA PINHEIRO SCHELL</t>
  </si>
  <si>
    <t>INTERPRETE DE LIBRAS</t>
  </si>
  <si>
    <t>***.816.512-**</t>
  </si>
  <si>
    <t>ANGELA MARIA ARAUJO DA CUNHA</t>
  </si>
  <si>
    <t>EQUIPE MULTIDISCIPLINAR I - EQUIPE PEDAGÓGICA</t>
  </si>
  <si>
    <t>***.080.022-**</t>
  </si>
  <si>
    <t>CLEMILDO SÁ</t>
  </si>
  <si>
    <t xml:space="preserve">EQUIPE MULTIDISCIPLINAR I </t>
  </si>
  <si>
    <t>***.919.542-**</t>
  </si>
  <si>
    <t>ANDRESSA DA SILVA SOUZA</t>
  </si>
  <si>
    <t>***.132.662-**</t>
  </si>
  <si>
    <t>ARISLEIDE MAXIMO GOMES</t>
  </si>
  <si>
    <t>***.450.882-**</t>
  </si>
  <si>
    <t>ALDERLENE DA SILVA COSTA</t>
  </si>
  <si>
    <t>***.280.132-**</t>
  </si>
  <si>
    <t>GLAUCE BRAGA DA SILVA</t>
  </si>
  <si>
    <t>***.900.896-**</t>
  </si>
  <si>
    <t>SARA GODINHO FERREIRA</t>
  </si>
  <si>
    <t>***.120.502-**</t>
  </si>
  <si>
    <t>ANA MARIA ROCHA</t>
  </si>
  <si>
    <t>APOIO ADMINISTRATIVO</t>
  </si>
  <si>
    <t>ANDERSON DE OLIVEIRA SEIXAS</t>
  </si>
  <si>
    <t>***.297.650-**</t>
  </si>
  <si>
    <t>MAGDA REGINA DIAS FARIAS</t>
  </si>
  <si>
    <t>***.898.422-**</t>
  </si>
  <si>
    <t>EDUARDO BUGANEMI BOTELHO</t>
  </si>
  <si>
    <t>***.981.642-**</t>
  </si>
  <si>
    <t>ALOISIO JOSE DOS REIS FILHO</t>
  </si>
  <si>
    <t>COORDENADOR DO CURSO TÉNICO CONCOMITANTE AO
ENSINO MÉDIO EM
INFORMÁTICA PARA
INTERNET</t>
  </si>
  <si>
    <t>***.502.432-**</t>
  </si>
  <si>
    <t>LUCIANA MELO DOS SANTOS RODRIGUES</t>
  </si>
  <si>
    <t>***.949.302-**</t>
  </si>
  <si>
    <t>ELIETE SILVA DE ANDRADE</t>
  </si>
  <si>
    <t>***.321.902-**</t>
  </si>
  <si>
    <t>ANDRE FELIPE BARROSO BORBA</t>
  </si>
  <si>
    <t>PROFESSOR FORMADOR</t>
  </si>
  <si>
    <t>***.970.032-**</t>
  </si>
  <si>
    <t>FABIOLA DOS SANTOS PEREIRA DE JESUS</t>
  </si>
  <si>
    <t>***.630.702-**</t>
  </si>
  <si>
    <t>QUELE REGINA GOMES NOE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</si>
</sst>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4" fontId="6" fillId="6" borderId="7" xfId="1" applyNumberFormat="1" applyFont="1" applyFill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 vertical="center" wrapText="1"/>
    </xf>
    <xf numFmtId="164" fontId="6" fillId="6" borderId="9" xfId="1" applyNumberFormat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164" fontId="6" fillId="6" borderId="15" xfId="1" applyNumberFormat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 wrapText="1"/>
    </xf>
    <xf numFmtId="164" fontId="6" fillId="6" borderId="18" xfId="1" applyNumberFormat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164" fontId="6" fillId="6" borderId="24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>
      <alignment horizontal="center" vertical="center" wrapText="1"/>
    </xf>
    <xf numFmtId="164" fontId="6" fillId="6" borderId="26" xfId="1" applyNumberFormat="1" applyFont="1" applyFill="1" applyBorder="1" applyAlignment="1">
      <alignment horizontal="center" vertical="center" wrapText="1"/>
    </xf>
    <xf numFmtId="164" fontId="6" fillId="0" borderId="27" xfId="1" applyNumberFormat="1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 wrapText="1"/>
    </xf>
    <xf numFmtId="164" fontId="6" fillId="0" borderId="25" xfId="1" applyNumberFormat="1" applyFont="1" applyFill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164" fontId="6" fillId="0" borderId="30" xfId="1" applyNumberFormat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164" fontId="6" fillId="6" borderId="33" xfId="1" applyNumberFormat="1" applyFont="1" applyFill="1" applyBorder="1" applyAlignment="1">
      <alignment horizontal="center" vertical="center" wrapText="1"/>
    </xf>
    <xf numFmtId="164" fontId="6" fillId="6" borderId="34" xfId="1" applyNumberFormat="1" applyFont="1" applyFill="1" applyBorder="1" applyAlignment="1">
      <alignment horizontal="center" vertical="center" wrapText="1"/>
    </xf>
    <xf numFmtId="164" fontId="6" fillId="6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>
      <alignment horizontal="center" vertical="center" wrapText="1"/>
    </xf>
    <xf numFmtId="164" fontId="6" fillId="0" borderId="34" xfId="1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center" vertical="center" wrapText="1"/>
    </xf>
    <xf numFmtId="164" fontId="6" fillId="6" borderId="14" xfId="1" applyNumberFormat="1" applyFont="1" applyFill="1" applyBorder="1" applyAlignment="1">
      <alignment horizontal="center" vertical="center" wrapText="1"/>
    </xf>
    <xf numFmtId="164" fontId="6" fillId="6" borderId="38" xfId="1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164" fontId="6" fillId="6" borderId="40" xfId="1" applyNumberFormat="1" applyFont="1" applyFill="1" applyBorder="1" applyAlignment="1">
      <alignment horizontal="center" vertical="center" wrapText="1"/>
    </xf>
    <xf numFmtId="164" fontId="6" fillId="6" borderId="20" xfId="1" applyNumberFormat="1" applyFont="1" applyFill="1" applyBorder="1" applyAlignment="1">
      <alignment horizontal="center" vertical="center" wrapText="1"/>
    </xf>
    <xf numFmtId="164" fontId="6" fillId="6" borderId="31" xfId="1" applyNumberFormat="1" applyFont="1" applyFill="1" applyBorder="1" applyAlignment="1">
      <alignment horizontal="center" vertical="center" wrapText="1"/>
    </xf>
    <xf numFmtId="164" fontId="6" fillId="0" borderId="41" xfId="1" applyNumberFormat="1" applyFont="1" applyFill="1" applyBorder="1" applyAlignment="1">
      <alignment horizontal="center" vertical="center" wrapText="1"/>
    </xf>
    <xf numFmtId="164" fontId="6" fillId="0" borderId="42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6" fillId="6" borderId="43" xfId="1" applyNumberFormat="1" applyFont="1" applyFill="1" applyBorder="1" applyAlignment="1">
      <alignment horizontal="center" vertical="center" wrapText="1"/>
    </xf>
    <xf numFmtId="164" fontId="6" fillId="6" borderId="11" xfId="1" applyNumberFormat="1" applyFont="1" applyFill="1" applyBorder="1" applyAlignment="1">
      <alignment horizontal="center" vertical="center" wrapText="1"/>
    </xf>
    <xf numFmtId="164" fontId="6" fillId="6" borderId="44" xfId="1" applyNumberFormat="1" applyFont="1" applyFill="1" applyBorder="1" applyAlignment="1">
      <alignment horizontal="center" vertical="center" wrapText="1"/>
    </xf>
    <xf numFmtId="164" fontId="6" fillId="6" borderId="45" xfId="1" applyNumberFormat="1" applyFont="1" applyFill="1" applyBorder="1" applyAlignment="1">
      <alignment horizontal="center" vertical="center" wrapText="1"/>
    </xf>
    <xf numFmtId="164" fontId="6" fillId="6" borderId="46" xfId="1" applyNumberFormat="1" applyFont="1" applyFill="1" applyBorder="1" applyAlignment="1">
      <alignment horizontal="center" vertical="center" wrapText="1"/>
    </xf>
    <xf numFmtId="164" fontId="6" fillId="6" borderId="47" xfId="1" applyNumberFormat="1" applyFont="1" applyFill="1" applyBorder="1" applyAlignment="1">
      <alignment horizontal="center" vertical="center" wrapText="1"/>
    </xf>
    <xf numFmtId="164" fontId="6" fillId="6" borderId="19" xfId="1" applyNumberFormat="1" applyFont="1" applyFill="1" applyBorder="1" applyAlignment="1">
      <alignment horizontal="center" vertical="center" wrapText="1"/>
    </xf>
    <xf numFmtId="164" fontId="6" fillId="6" borderId="48" xfId="1" applyNumberFormat="1" applyFont="1" applyFill="1" applyBorder="1" applyAlignment="1">
      <alignment horizontal="center" vertical="center" wrapText="1"/>
    </xf>
    <xf numFmtId="164" fontId="6" fillId="6" borderId="49" xfId="1" applyNumberFormat="1" applyFont="1" applyFill="1" applyBorder="1" applyAlignment="1">
      <alignment horizontal="center" vertical="center" wrapText="1"/>
    </xf>
    <xf numFmtId="164" fontId="6" fillId="6" borderId="50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>
      <alignment horizontal="center" vertical="center" wrapText="1"/>
    </xf>
    <xf numFmtId="164" fontId="6" fillId="6" borderId="51" xfId="1" applyNumberFormat="1" applyFont="1" applyFill="1" applyBorder="1" applyAlignment="1">
      <alignment horizontal="center" vertical="center" wrapText="1"/>
    </xf>
    <xf numFmtId="164" fontId="6" fillId="6" borderId="28" xfId="1" applyNumberFormat="1" applyFont="1" applyFill="1" applyBorder="1" applyAlignment="1">
      <alignment horizontal="center" vertical="center" wrapText="1"/>
    </xf>
    <xf numFmtId="164" fontId="6" fillId="6" borderId="52" xfId="1" applyNumberFormat="1" applyFont="1" applyFill="1" applyBorder="1" applyAlignment="1">
      <alignment horizontal="center" vertical="center" wrapText="1"/>
    </xf>
    <xf numFmtId="164" fontId="6" fillId="6" borderId="53" xfId="1" applyNumberFormat="1" applyFont="1" applyFill="1" applyBorder="1" applyAlignment="1">
      <alignment horizontal="center" vertical="center" wrapText="1"/>
    </xf>
    <xf numFmtId="164" fontId="7" fillId="0" borderId="25" xfId="1" applyNumberFormat="1" applyFont="1" applyFill="1" applyBorder="1" applyAlignment="1">
      <alignment horizontal="center" vertical="center" wrapText="1"/>
    </xf>
    <xf numFmtId="164" fontId="6" fillId="6" borderId="23" xfId="1" applyNumberFormat="1" applyFont="1" applyFill="1" applyBorder="1" applyAlignment="1">
      <alignment horizontal="center" vertical="center" wrapText="1"/>
    </xf>
    <xf numFmtId="164" fontId="6" fillId="6" borderId="16" xfId="1" applyNumberFormat="1" applyFont="1" applyFill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49" fontId="6" fillId="7" borderId="2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319741</xdr:colOff>
      <xdr:row>1</xdr:row>
      <xdr:rowOff>95250</xdr:rowOff>
    </xdr:from>
    <xdr:to>
      <xdr:col>41</xdr:col>
      <xdr:colOff>533400</xdr:colOff>
      <xdr:row>1</xdr:row>
      <xdr:rowOff>165652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79434-FF02-4326-ABB2-FBA6F8EFE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10166" y="1457325"/>
          <a:ext cx="213659" cy="7040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0</xdr:row>
      <xdr:rowOff>85725</xdr:rowOff>
    </xdr:from>
    <xdr:to>
      <xdr:col>2</xdr:col>
      <xdr:colOff>994028</xdr:colOff>
      <xdr:row>0</xdr:row>
      <xdr:rowOff>1219200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F5A18D-5823-485F-8148-2AD5EA76B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85725"/>
          <a:ext cx="765428" cy="1133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145806</xdr:colOff>
      <xdr:row>0</xdr:row>
      <xdr:rowOff>194643</xdr:rowOff>
    </xdr:from>
    <xdr:to>
      <xdr:col>7</xdr:col>
      <xdr:colOff>970722</xdr:colOff>
      <xdr:row>0</xdr:row>
      <xdr:rowOff>1219200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3992713-A1B7-4A10-AC36-F8650988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2206" y="194643"/>
          <a:ext cx="824916" cy="102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1C4F-CD3F-40AA-871E-0CC8103ADAF9}">
  <dimension ref="A1:AJ117"/>
  <sheetViews>
    <sheetView tabSelected="1" topLeftCell="A11" workbookViewId="0">
      <selection activeCell="C3" sqref="C3:C7"/>
    </sheetView>
  </sheetViews>
  <sheetFormatPr defaultRowHeight="15" x14ac:dyDescent="0.25"/>
  <cols>
    <col min="1" max="1" width="18.5703125" style="1" customWidth="1"/>
    <col min="2" max="2" width="12" style="2" customWidth="1"/>
    <col min="3" max="4" width="17.7109375" style="2" customWidth="1"/>
    <col min="5" max="5" width="17.7109375" style="7" customWidth="1"/>
    <col min="6" max="6" width="31" style="2" bestFit="1" customWidth="1"/>
    <col min="7" max="7" width="24.7109375" style="2" customWidth="1"/>
    <col min="8" max="8" width="17.7109375" style="2" customWidth="1"/>
    <col min="9" max="12" width="12.28515625" style="5" bestFit="1" customWidth="1"/>
    <col min="13" max="13" width="12.28515625" style="98" bestFit="1" customWidth="1"/>
    <col min="14" max="19" width="12.28515625" style="2" bestFit="1" customWidth="1"/>
    <col min="20" max="20" width="12.28515625" style="98" bestFit="1" customWidth="1"/>
    <col min="21" max="23" width="12.28515625" style="2" bestFit="1" customWidth="1"/>
    <col min="24" max="24" width="12.85546875" style="2" customWidth="1"/>
    <col min="25" max="25" width="18.5703125" style="99" customWidth="1"/>
    <col min="26" max="26" width="12" style="2" customWidth="1"/>
    <col min="27" max="27" width="12.7109375" style="2" customWidth="1"/>
    <col min="28" max="28" width="14.7109375" style="6" customWidth="1"/>
    <col min="29" max="29" width="14.42578125" style="7" customWidth="1"/>
    <col min="30" max="30" width="12" style="7" customWidth="1"/>
    <col min="31" max="36" width="14.42578125" style="7" customWidth="1"/>
    <col min="37" max="16384" width="9.140625" style="2"/>
  </cols>
  <sheetData>
    <row r="1" spans="1:36" ht="108.75" customHeight="1" x14ac:dyDescent="0.25">
      <c r="C1" s="3" t="s">
        <v>0</v>
      </c>
      <c r="D1" s="3"/>
      <c r="E1" s="3"/>
      <c r="F1" s="3"/>
      <c r="G1" s="3"/>
      <c r="H1" s="3"/>
      <c r="I1" s="4"/>
      <c r="M1" s="2"/>
      <c r="T1" s="2"/>
      <c r="Y1" s="2"/>
    </row>
    <row r="2" spans="1:36" ht="15.75" thickBo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0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10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1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</row>
    <row r="3" spans="1:36" x14ac:dyDescent="0.25">
      <c r="A3" s="12" t="s">
        <v>37</v>
      </c>
      <c r="B3" s="13" t="s">
        <v>38</v>
      </c>
      <c r="C3" s="13" t="s">
        <v>39</v>
      </c>
      <c r="D3" s="13" t="s">
        <v>37</v>
      </c>
      <c r="E3" s="13" t="s">
        <v>40</v>
      </c>
      <c r="F3" s="13" t="s">
        <v>41</v>
      </c>
      <c r="G3" s="13" t="s">
        <v>42</v>
      </c>
      <c r="H3" s="14" t="s">
        <v>43</v>
      </c>
      <c r="I3" s="15">
        <v>1224</v>
      </c>
      <c r="J3" s="16">
        <v>1368</v>
      </c>
      <c r="K3" s="16">
        <v>1656</v>
      </c>
      <c r="L3" s="17">
        <v>1512</v>
      </c>
      <c r="M3" s="18">
        <v>1296</v>
      </c>
      <c r="N3" s="15">
        <v>1224</v>
      </c>
      <c r="O3" s="17">
        <v>1260</v>
      </c>
      <c r="P3" s="18">
        <v>1440</v>
      </c>
      <c r="Q3" s="15">
        <v>1440</v>
      </c>
      <c r="R3" s="16">
        <v>1494</v>
      </c>
      <c r="S3" s="17">
        <v>1368</v>
      </c>
      <c r="T3" s="19">
        <v>864</v>
      </c>
      <c r="U3" s="20">
        <v>1656</v>
      </c>
      <c r="V3" s="20">
        <v>1440</v>
      </c>
      <c r="W3" s="20">
        <v>1584</v>
      </c>
      <c r="X3" s="20">
        <v>1440</v>
      </c>
      <c r="Y3" s="20">
        <v>900</v>
      </c>
      <c r="Z3" s="21">
        <v>558</v>
      </c>
      <c r="AA3" s="21">
        <v>1440</v>
      </c>
      <c r="AB3" s="21"/>
      <c r="AC3" s="21">
        <v>1512</v>
      </c>
      <c r="AD3" s="21">
        <v>1620</v>
      </c>
      <c r="AE3" s="21">
        <v>1260</v>
      </c>
      <c r="AF3" s="22">
        <v>720</v>
      </c>
      <c r="AG3" s="22">
        <v>1584</v>
      </c>
      <c r="AH3" s="22">
        <v>1512</v>
      </c>
      <c r="AI3" s="22">
        <v>1440</v>
      </c>
      <c r="AJ3" s="22">
        <v>1440</v>
      </c>
    </row>
    <row r="4" spans="1:36" x14ac:dyDescent="0.25">
      <c r="A4" s="23"/>
      <c r="B4" s="24" t="s">
        <v>38</v>
      </c>
      <c r="C4" s="24"/>
      <c r="D4" s="24"/>
      <c r="E4" s="24"/>
      <c r="F4" s="24"/>
      <c r="G4" s="24"/>
      <c r="H4" s="25" t="s">
        <v>44</v>
      </c>
      <c r="I4" s="26">
        <f>608.44/4</f>
        <v>152.11000000000001</v>
      </c>
      <c r="J4" s="26">
        <f t="shared" ref="J4:L4" si="0">608.44/4</f>
        <v>152.11000000000001</v>
      </c>
      <c r="K4" s="26">
        <f t="shared" si="0"/>
        <v>152.11000000000001</v>
      </c>
      <c r="L4" s="26">
        <f t="shared" si="0"/>
        <v>152.11000000000001</v>
      </c>
      <c r="M4" s="27">
        <f t="shared" ref="M4:AJ4" si="1">M3*0.11</f>
        <v>142.56</v>
      </c>
      <c r="N4" s="26">
        <f t="shared" si="1"/>
        <v>134.64000000000001</v>
      </c>
      <c r="O4" s="28">
        <f t="shared" si="1"/>
        <v>138.6</v>
      </c>
      <c r="P4" s="27">
        <f t="shared" si="1"/>
        <v>158.4</v>
      </c>
      <c r="Q4" s="26">
        <f t="shared" si="1"/>
        <v>158.4</v>
      </c>
      <c r="R4" s="29">
        <f t="shared" si="1"/>
        <v>164.34</v>
      </c>
      <c r="S4" s="28">
        <f t="shared" si="1"/>
        <v>150.47999999999999</v>
      </c>
      <c r="T4" s="30">
        <f>T3*0.11</f>
        <v>95.04</v>
      </c>
      <c r="U4" s="31">
        <f t="shared" si="1"/>
        <v>182.16</v>
      </c>
      <c r="V4" s="31">
        <f t="shared" si="1"/>
        <v>158.4</v>
      </c>
      <c r="W4" s="31">
        <f t="shared" si="1"/>
        <v>174.24</v>
      </c>
      <c r="X4" s="31">
        <f t="shared" si="1"/>
        <v>158.4</v>
      </c>
      <c r="Y4" s="31">
        <f t="shared" si="1"/>
        <v>99</v>
      </c>
      <c r="Z4" s="31">
        <f t="shared" si="1"/>
        <v>61.38</v>
      </c>
      <c r="AA4" s="31">
        <f t="shared" si="1"/>
        <v>158.4</v>
      </c>
      <c r="AB4" s="31">
        <f t="shared" si="1"/>
        <v>0</v>
      </c>
      <c r="AC4" s="31">
        <f t="shared" si="1"/>
        <v>166.32</v>
      </c>
      <c r="AD4" s="31">
        <f t="shared" si="1"/>
        <v>178.2</v>
      </c>
      <c r="AE4" s="31">
        <f t="shared" si="1"/>
        <v>138.6</v>
      </c>
      <c r="AF4" s="31">
        <f t="shared" si="1"/>
        <v>79.2</v>
      </c>
      <c r="AG4" s="31">
        <f t="shared" si="1"/>
        <v>174.24</v>
      </c>
      <c r="AH4" s="31">
        <f t="shared" si="1"/>
        <v>166.32</v>
      </c>
      <c r="AI4" s="31">
        <f t="shared" si="1"/>
        <v>158.4</v>
      </c>
      <c r="AJ4" s="31">
        <f t="shared" si="1"/>
        <v>158.4</v>
      </c>
    </row>
    <row r="5" spans="1:36" x14ac:dyDescent="0.25">
      <c r="A5" s="23"/>
      <c r="B5" s="24" t="s">
        <v>38</v>
      </c>
      <c r="C5" s="24"/>
      <c r="D5" s="24"/>
      <c r="E5" s="24"/>
      <c r="F5" s="24"/>
      <c r="G5" s="24"/>
      <c r="H5" s="25" t="s">
        <v>45</v>
      </c>
      <c r="I5" s="26">
        <f>I3*0.2</f>
        <v>244.8</v>
      </c>
      <c r="J5" s="29">
        <f t="shared" ref="J5:AJ5" si="2">J3*0.2</f>
        <v>273.60000000000002</v>
      </c>
      <c r="K5" s="29">
        <f t="shared" si="2"/>
        <v>331.20000000000005</v>
      </c>
      <c r="L5" s="28">
        <f t="shared" si="2"/>
        <v>302.40000000000003</v>
      </c>
      <c r="M5" s="27">
        <f t="shared" si="2"/>
        <v>259.2</v>
      </c>
      <c r="N5" s="26">
        <f t="shared" si="2"/>
        <v>244.8</v>
      </c>
      <c r="O5" s="28">
        <f t="shared" si="2"/>
        <v>252</v>
      </c>
      <c r="P5" s="27">
        <f t="shared" si="2"/>
        <v>288</v>
      </c>
      <c r="Q5" s="26">
        <f t="shared" si="2"/>
        <v>288</v>
      </c>
      <c r="R5" s="29">
        <f t="shared" si="2"/>
        <v>298.8</v>
      </c>
      <c r="S5" s="28">
        <f t="shared" si="2"/>
        <v>273.60000000000002</v>
      </c>
      <c r="T5" s="30">
        <f t="shared" si="2"/>
        <v>172.8</v>
      </c>
      <c r="U5" s="31">
        <f t="shared" si="2"/>
        <v>331.20000000000005</v>
      </c>
      <c r="V5" s="31">
        <f t="shared" si="2"/>
        <v>288</v>
      </c>
      <c r="W5" s="31">
        <f t="shared" si="2"/>
        <v>316.8</v>
      </c>
      <c r="X5" s="31">
        <f t="shared" si="2"/>
        <v>288</v>
      </c>
      <c r="Y5" s="31">
        <f t="shared" si="2"/>
        <v>180</v>
      </c>
      <c r="Z5" s="31">
        <f t="shared" si="2"/>
        <v>111.60000000000001</v>
      </c>
      <c r="AA5" s="31">
        <f t="shared" si="2"/>
        <v>288</v>
      </c>
      <c r="AB5" s="31">
        <f t="shared" si="2"/>
        <v>0</v>
      </c>
      <c r="AC5" s="31">
        <f t="shared" si="2"/>
        <v>302.40000000000003</v>
      </c>
      <c r="AD5" s="31">
        <f t="shared" si="2"/>
        <v>324</v>
      </c>
      <c r="AE5" s="31">
        <f t="shared" si="2"/>
        <v>252</v>
      </c>
      <c r="AF5" s="31">
        <f t="shared" si="2"/>
        <v>144</v>
      </c>
      <c r="AG5" s="31">
        <f t="shared" si="2"/>
        <v>316.8</v>
      </c>
      <c r="AH5" s="31">
        <f t="shared" si="2"/>
        <v>302.40000000000003</v>
      </c>
      <c r="AI5" s="31">
        <f t="shared" si="2"/>
        <v>288</v>
      </c>
      <c r="AJ5" s="31">
        <f t="shared" si="2"/>
        <v>288</v>
      </c>
    </row>
    <row r="6" spans="1:36" x14ac:dyDescent="0.25">
      <c r="A6" s="23"/>
      <c r="B6" s="24" t="s">
        <v>38</v>
      </c>
      <c r="C6" s="24"/>
      <c r="D6" s="24"/>
      <c r="E6" s="24"/>
      <c r="F6" s="24"/>
      <c r="G6" s="24"/>
      <c r="H6" s="25" t="s">
        <v>46</v>
      </c>
      <c r="I6" s="26">
        <f>547.32/4</f>
        <v>136.83000000000001</v>
      </c>
      <c r="J6" s="26">
        <f t="shared" ref="J6:L6" si="3">547.32/4</f>
        <v>136.83000000000001</v>
      </c>
      <c r="K6" s="26">
        <f t="shared" si="3"/>
        <v>136.83000000000001</v>
      </c>
      <c r="L6" s="26">
        <f t="shared" si="3"/>
        <v>136.83000000000001</v>
      </c>
      <c r="M6" s="27">
        <v>0</v>
      </c>
      <c r="N6" s="26">
        <v>23.01</v>
      </c>
      <c r="O6" s="28">
        <v>0</v>
      </c>
      <c r="P6" s="27">
        <v>0</v>
      </c>
      <c r="Q6" s="26">
        <f>225.36/3</f>
        <v>75.12</v>
      </c>
      <c r="R6" s="29">
        <f t="shared" ref="R6:S6" si="4">225.36/3</f>
        <v>75.12</v>
      </c>
      <c r="S6" s="28">
        <f t="shared" si="4"/>
        <v>75.12</v>
      </c>
      <c r="T6" s="30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2">
        <v>0</v>
      </c>
      <c r="AA6" s="32">
        <v>0</v>
      </c>
      <c r="AB6" s="32"/>
      <c r="AC6" s="32">
        <v>0</v>
      </c>
      <c r="AD6" s="32"/>
      <c r="AE6" s="32"/>
      <c r="AF6" s="32">
        <v>0</v>
      </c>
      <c r="AG6" s="32">
        <v>0</v>
      </c>
      <c r="AH6" s="32">
        <v>0</v>
      </c>
      <c r="AI6" s="32">
        <v>0</v>
      </c>
      <c r="AJ6" s="32">
        <v>0</v>
      </c>
    </row>
    <row r="7" spans="1:36" ht="15.75" thickBot="1" x14ac:dyDescent="0.3">
      <c r="A7" s="33"/>
      <c r="B7" s="34" t="s">
        <v>38</v>
      </c>
      <c r="C7" s="34"/>
      <c r="D7" s="34"/>
      <c r="E7" s="34"/>
      <c r="F7" s="34"/>
      <c r="G7" s="34"/>
      <c r="H7" s="35" t="s">
        <v>47</v>
      </c>
      <c r="I7" s="36">
        <f>I3-(I4+I6)</f>
        <v>935.06</v>
      </c>
      <c r="J7" s="37">
        <f t="shared" ref="J7:AJ7" si="5">J3-(J4+J6)</f>
        <v>1079.06</v>
      </c>
      <c r="K7" s="37">
        <f t="shared" si="5"/>
        <v>1367.06</v>
      </c>
      <c r="L7" s="38">
        <f t="shared" si="5"/>
        <v>1223.06</v>
      </c>
      <c r="M7" s="39">
        <f t="shared" si="5"/>
        <v>1153.44</v>
      </c>
      <c r="N7" s="36">
        <f t="shared" si="5"/>
        <v>1066.3499999999999</v>
      </c>
      <c r="O7" s="38">
        <f t="shared" si="5"/>
        <v>1121.4000000000001</v>
      </c>
      <c r="P7" s="39">
        <f>P3-(P4+P6)</f>
        <v>1281.5999999999999</v>
      </c>
      <c r="Q7" s="36">
        <f t="shared" si="5"/>
        <v>1206.48</v>
      </c>
      <c r="R7" s="37">
        <f t="shared" si="5"/>
        <v>1254.54</v>
      </c>
      <c r="S7" s="38">
        <f>S3-(S4+S6)</f>
        <v>1142.4000000000001</v>
      </c>
      <c r="T7" s="40">
        <f t="shared" si="5"/>
        <v>768.96</v>
      </c>
      <c r="U7" s="41">
        <f t="shared" si="5"/>
        <v>1473.84</v>
      </c>
      <c r="V7" s="41">
        <f t="shared" si="5"/>
        <v>1281.5999999999999</v>
      </c>
      <c r="W7" s="41">
        <f t="shared" si="5"/>
        <v>1409.76</v>
      </c>
      <c r="X7" s="41">
        <f t="shared" si="5"/>
        <v>1281.5999999999999</v>
      </c>
      <c r="Y7" s="41">
        <f t="shared" si="5"/>
        <v>801</v>
      </c>
      <c r="Z7" s="41">
        <f t="shared" si="5"/>
        <v>496.62</v>
      </c>
      <c r="AA7" s="41">
        <f t="shared" si="5"/>
        <v>1281.5999999999999</v>
      </c>
      <c r="AB7" s="41">
        <f t="shared" si="5"/>
        <v>0</v>
      </c>
      <c r="AC7" s="41">
        <f t="shared" si="5"/>
        <v>1345.68</v>
      </c>
      <c r="AD7" s="41">
        <f t="shared" si="5"/>
        <v>1441.8</v>
      </c>
      <c r="AE7" s="41">
        <f t="shared" si="5"/>
        <v>1121.4000000000001</v>
      </c>
      <c r="AF7" s="41">
        <f t="shared" si="5"/>
        <v>640.79999999999995</v>
      </c>
      <c r="AG7" s="41">
        <f t="shared" si="5"/>
        <v>1409.76</v>
      </c>
      <c r="AH7" s="41">
        <f t="shared" si="5"/>
        <v>1345.68</v>
      </c>
      <c r="AI7" s="41">
        <f t="shared" si="5"/>
        <v>1281.5999999999999</v>
      </c>
      <c r="AJ7" s="41">
        <f t="shared" si="5"/>
        <v>1281.5999999999999</v>
      </c>
    </row>
    <row r="8" spans="1:36" x14ac:dyDescent="0.25">
      <c r="A8" s="23" t="s">
        <v>37</v>
      </c>
      <c r="B8" s="24" t="s">
        <v>38</v>
      </c>
      <c r="C8" s="24" t="s">
        <v>39</v>
      </c>
      <c r="D8" s="24" t="s">
        <v>37</v>
      </c>
      <c r="E8" s="24" t="s">
        <v>48</v>
      </c>
      <c r="F8" s="24" t="s">
        <v>49</v>
      </c>
      <c r="G8" s="24" t="s">
        <v>50</v>
      </c>
      <c r="H8" s="42" t="s">
        <v>43</v>
      </c>
      <c r="I8" s="15">
        <v>1800</v>
      </c>
      <c r="J8" s="16">
        <v>2400</v>
      </c>
      <c r="K8" s="16">
        <v>2820</v>
      </c>
      <c r="L8" s="17">
        <v>2580</v>
      </c>
      <c r="M8" s="43">
        <v>2400</v>
      </c>
      <c r="N8" s="44">
        <v>840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32"/>
      <c r="AA8" s="32"/>
      <c r="AB8" s="32"/>
      <c r="AC8" s="32"/>
      <c r="AD8" s="32"/>
      <c r="AE8" s="32"/>
      <c r="AF8" s="45"/>
      <c r="AG8" s="45"/>
      <c r="AH8" s="45"/>
      <c r="AI8" s="45"/>
      <c r="AJ8" s="45"/>
    </row>
    <row r="9" spans="1:36" x14ac:dyDescent="0.25">
      <c r="A9" s="23"/>
      <c r="B9" s="24" t="s">
        <v>38</v>
      </c>
      <c r="C9" s="24"/>
      <c r="D9" s="24"/>
      <c r="E9" s="24"/>
      <c r="F9" s="24"/>
      <c r="G9" s="24"/>
      <c r="H9" s="25" t="s">
        <v>44</v>
      </c>
      <c r="I9" s="26">
        <f>608.44/4</f>
        <v>152.11000000000001</v>
      </c>
      <c r="J9" s="29">
        <f t="shared" ref="J9:L9" si="6">608.44/4</f>
        <v>152.11000000000001</v>
      </c>
      <c r="K9" s="29">
        <f t="shared" si="6"/>
        <v>152.11000000000001</v>
      </c>
      <c r="L9" s="28">
        <f t="shared" si="6"/>
        <v>152.11000000000001</v>
      </c>
      <c r="M9" s="30">
        <f t="shared" ref="M9:AJ9" si="7">M8*0.11</f>
        <v>264</v>
      </c>
      <c r="N9" s="31">
        <f t="shared" si="7"/>
        <v>92.4</v>
      </c>
      <c r="O9" s="31">
        <f t="shared" si="7"/>
        <v>0</v>
      </c>
      <c r="P9" s="31">
        <f t="shared" si="7"/>
        <v>0</v>
      </c>
      <c r="Q9" s="31">
        <f t="shared" si="7"/>
        <v>0</v>
      </c>
      <c r="R9" s="31">
        <f t="shared" si="7"/>
        <v>0</v>
      </c>
      <c r="S9" s="31">
        <f t="shared" si="7"/>
        <v>0</v>
      </c>
      <c r="T9" s="31">
        <f t="shared" si="7"/>
        <v>0</v>
      </c>
      <c r="U9" s="31">
        <f t="shared" si="7"/>
        <v>0</v>
      </c>
      <c r="V9" s="31">
        <f t="shared" si="7"/>
        <v>0</v>
      </c>
      <c r="W9" s="31">
        <f t="shared" si="7"/>
        <v>0</v>
      </c>
      <c r="X9" s="31">
        <f t="shared" si="7"/>
        <v>0</v>
      </c>
      <c r="Y9" s="31">
        <f t="shared" si="7"/>
        <v>0</v>
      </c>
      <c r="Z9" s="31">
        <f t="shared" si="7"/>
        <v>0</v>
      </c>
      <c r="AA9" s="31">
        <f t="shared" si="7"/>
        <v>0</v>
      </c>
      <c r="AB9" s="31">
        <f t="shared" si="7"/>
        <v>0</v>
      </c>
      <c r="AC9" s="31">
        <f t="shared" si="7"/>
        <v>0</v>
      </c>
      <c r="AD9" s="31">
        <f t="shared" si="7"/>
        <v>0</v>
      </c>
      <c r="AE9" s="31">
        <f t="shared" si="7"/>
        <v>0</v>
      </c>
      <c r="AF9" s="31">
        <f t="shared" si="7"/>
        <v>0</v>
      </c>
      <c r="AG9" s="31">
        <f t="shared" si="7"/>
        <v>0</v>
      </c>
      <c r="AH9" s="31">
        <f t="shared" si="7"/>
        <v>0</v>
      </c>
      <c r="AI9" s="31">
        <f t="shared" si="7"/>
        <v>0</v>
      </c>
      <c r="AJ9" s="31">
        <f t="shared" si="7"/>
        <v>0</v>
      </c>
    </row>
    <row r="10" spans="1:36" x14ac:dyDescent="0.25">
      <c r="A10" s="23"/>
      <c r="B10" s="24" t="s">
        <v>38</v>
      </c>
      <c r="C10" s="24"/>
      <c r="D10" s="24"/>
      <c r="E10" s="24"/>
      <c r="F10" s="24"/>
      <c r="G10" s="24"/>
      <c r="H10" s="25" t="s">
        <v>45</v>
      </c>
      <c r="I10" s="26">
        <f>I8*0.2</f>
        <v>360</v>
      </c>
      <c r="J10" s="29">
        <f t="shared" ref="J10:Z10" si="8">J8*0.2</f>
        <v>480</v>
      </c>
      <c r="K10" s="29">
        <f t="shared" si="8"/>
        <v>564</v>
      </c>
      <c r="L10" s="28">
        <f t="shared" si="8"/>
        <v>516</v>
      </c>
      <c r="M10" s="30">
        <f t="shared" si="8"/>
        <v>480</v>
      </c>
      <c r="N10" s="31">
        <f t="shared" si="8"/>
        <v>168</v>
      </c>
      <c r="O10" s="31">
        <f t="shared" si="8"/>
        <v>0</v>
      </c>
      <c r="P10" s="31">
        <f t="shared" si="8"/>
        <v>0</v>
      </c>
      <c r="Q10" s="31">
        <f t="shared" si="8"/>
        <v>0</v>
      </c>
      <c r="R10" s="31">
        <f t="shared" si="8"/>
        <v>0</v>
      </c>
      <c r="S10" s="31">
        <f t="shared" si="8"/>
        <v>0</v>
      </c>
      <c r="T10" s="31">
        <f t="shared" si="8"/>
        <v>0</v>
      </c>
      <c r="U10" s="31">
        <f t="shared" si="8"/>
        <v>0</v>
      </c>
      <c r="V10" s="31">
        <f t="shared" si="8"/>
        <v>0</v>
      </c>
      <c r="W10" s="31">
        <f t="shared" si="8"/>
        <v>0</v>
      </c>
      <c r="X10" s="31">
        <f t="shared" si="8"/>
        <v>0</v>
      </c>
      <c r="Y10" s="31">
        <f t="shared" si="8"/>
        <v>0</v>
      </c>
      <c r="Z10" s="31">
        <f t="shared" si="8"/>
        <v>0</v>
      </c>
      <c r="AA10" s="32"/>
      <c r="AB10" s="32"/>
      <c r="AC10" s="32"/>
      <c r="AD10" s="32"/>
      <c r="AE10" s="32"/>
      <c r="AF10" s="45"/>
      <c r="AG10" s="45"/>
      <c r="AH10" s="45"/>
      <c r="AI10" s="45"/>
      <c r="AJ10" s="45"/>
    </row>
    <row r="11" spans="1:36" x14ac:dyDescent="0.25">
      <c r="A11" s="23"/>
      <c r="B11" s="24" t="s">
        <v>38</v>
      </c>
      <c r="C11" s="24"/>
      <c r="D11" s="24"/>
      <c r="E11" s="24"/>
      <c r="F11" s="24"/>
      <c r="G11" s="24"/>
      <c r="H11" s="25" t="s">
        <v>46</v>
      </c>
      <c r="I11" s="26">
        <f>1551.18/4</f>
        <v>387.79500000000002</v>
      </c>
      <c r="J11" s="29">
        <f t="shared" ref="J11:L11" si="9">1551.18/4</f>
        <v>387.79500000000002</v>
      </c>
      <c r="K11" s="29">
        <f t="shared" si="9"/>
        <v>387.79500000000002</v>
      </c>
      <c r="L11" s="28">
        <f t="shared" si="9"/>
        <v>387.79500000000002</v>
      </c>
      <c r="M11" s="30">
        <v>3.02</v>
      </c>
      <c r="N11" s="31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2"/>
      <c r="AF11" s="45"/>
      <c r="AG11" s="45"/>
      <c r="AH11" s="45"/>
      <c r="AI11" s="45"/>
      <c r="AJ11" s="45"/>
    </row>
    <row r="12" spans="1:36" ht="15.75" thickBot="1" x14ac:dyDescent="0.3">
      <c r="A12" s="23"/>
      <c r="B12" s="24" t="s">
        <v>38</v>
      </c>
      <c r="C12" s="24"/>
      <c r="D12" s="24"/>
      <c r="E12" s="24"/>
      <c r="F12" s="24"/>
      <c r="G12" s="24"/>
      <c r="H12" s="46" t="s">
        <v>47</v>
      </c>
      <c r="I12" s="47">
        <f>I8-(I9+I11)</f>
        <v>1260.095</v>
      </c>
      <c r="J12" s="48">
        <f t="shared" ref="J12:Z12" si="10">J8-(J9+J11)</f>
        <v>1860.095</v>
      </c>
      <c r="K12" s="48">
        <f t="shared" si="10"/>
        <v>2280.0950000000003</v>
      </c>
      <c r="L12" s="49">
        <f t="shared" si="10"/>
        <v>2040.095</v>
      </c>
      <c r="M12" s="50">
        <f t="shared" si="10"/>
        <v>2132.98</v>
      </c>
      <c r="N12" s="51">
        <f t="shared" si="10"/>
        <v>747.6</v>
      </c>
      <c r="O12" s="51">
        <f t="shared" si="10"/>
        <v>0</v>
      </c>
      <c r="P12" s="51">
        <f t="shared" si="10"/>
        <v>0</v>
      </c>
      <c r="Q12" s="51">
        <f t="shared" si="10"/>
        <v>0</v>
      </c>
      <c r="R12" s="51">
        <f t="shared" si="10"/>
        <v>0</v>
      </c>
      <c r="S12" s="51">
        <f t="shared" si="10"/>
        <v>0</v>
      </c>
      <c r="T12" s="51">
        <f t="shared" si="10"/>
        <v>0</v>
      </c>
      <c r="U12" s="51">
        <f t="shared" si="10"/>
        <v>0</v>
      </c>
      <c r="V12" s="51">
        <f t="shared" si="10"/>
        <v>0</v>
      </c>
      <c r="W12" s="51">
        <f t="shared" si="10"/>
        <v>0</v>
      </c>
      <c r="X12" s="51">
        <f t="shared" si="10"/>
        <v>0</v>
      </c>
      <c r="Y12" s="51">
        <f t="shared" si="10"/>
        <v>0</v>
      </c>
      <c r="Z12" s="51">
        <f t="shared" si="10"/>
        <v>0</v>
      </c>
      <c r="AA12" s="52"/>
      <c r="AB12" s="52"/>
      <c r="AC12" s="52"/>
      <c r="AD12" s="52"/>
      <c r="AE12" s="52"/>
      <c r="AF12" s="53"/>
      <c r="AG12" s="53"/>
      <c r="AH12" s="53"/>
      <c r="AI12" s="53"/>
      <c r="AJ12" s="53"/>
    </row>
    <row r="13" spans="1:36" x14ac:dyDescent="0.25">
      <c r="A13" s="12" t="s">
        <v>37</v>
      </c>
      <c r="B13" s="13" t="s">
        <v>38</v>
      </c>
      <c r="C13" s="13" t="s">
        <v>39</v>
      </c>
      <c r="D13" s="13" t="s">
        <v>37</v>
      </c>
      <c r="E13" s="13" t="s">
        <v>51</v>
      </c>
      <c r="F13" s="13" t="s">
        <v>52</v>
      </c>
      <c r="G13" s="13" t="s">
        <v>42</v>
      </c>
      <c r="H13" s="14" t="s">
        <v>43</v>
      </c>
      <c r="I13" s="15">
        <v>864</v>
      </c>
      <c r="J13" s="16">
        <v>1440</v>
      </c>
      <c r="K13" s="16">
        <v>936</v>
      </c>
      <c r="L13" s="17">
        <v>1368</v>
      </c>
      <c r="M13" s="18">
        <v>1512</v>
      </c>
      <c r="N13" s="15">
        <v>1656</v>
      </c>
      <c r="O13" s="17">
        <v>1368</v>
      </c>
      <c r="P13" s="18">
        <v>1440</v>
      </c>
      <c r="Q13" s="15">
        <v>1440</v>
      </c>
      <c r="R13" s="16">
        <v>1656</v>
      </c>
      <c r="S13" s="54">
        <v>1440</v>
      </c>
      <c r="T13" s="15">
        <v>792</v>
      </c>
      <c r="U13" s="17">
        <v>1656</v>
      </c>
      <c r="V13" s="19">
        <v>720</v>
      </c>
      <c r="W13" s="20">
        <v>1656</v>
      </c>
      <c r="X13" s="20"/>
      <c r="Y13" s="20"/>
      <c r="Z13" s="21"/>
      <c r="AA13" s="21"/>
      <c r="AB13" s="21"/>
      <c r="AC13" s="21"/>
      <c r="AD13" s="21"/>
      <c r="AE13" s="21"/>
      <c r="AF13" s="22"/>
      <c r="AG13" s="22"/>
      <c r="AH13" s="22"/>
      <c r="AI13" s="22"/>
      <c r="AJ13" s="22"/>
    </row>
    <row r="14" spans="1:36" x14ac:dyDescent="0.25">
      <c r="A14" s="23"/>
      <c r="B14" s="24" t="s">
        <v>38</v>
      </c>
      <c r="C14" s="24"/>
      <c r="D14" s="24"/>
      <c r="E14" s="24"/>
      <c r="F14" s="24"/>
      <c r="G14" s="24"/>
      <c r="H14" s="25" t="s">
        <v>44</v>
      </c>
      <c r="I14" s="26">
        <f>I13*0.11</f>
        <v>95.04</v>
      </c>
      <c r="J14" s="29">
        <f t="shared" ref="J14:X14" si="11">J13*0.11</f>
        <v>158.4</v>
      </c>
      <c r="K14" s="29">
        <f t="shared" si="11"/>
        <v>102.96</v>
      </c>
      <c r="L14" s="28">
        <f t="shared" si="11"/>
        <v>150.47999999999999</v>
      </c>
      <c r="M14" s="27">
        <f t="shared" si="11"/>
        <v>166.32</v>
      </c>
      <c r="N14" s="26">
        <f t="shared" si="11"/>
        <v>182.16</v>
      </c>
      <c r="O14" s="28">
        <f t="shared" si="11"/>
        <v>150.47999999999999</v>
      </c>
      <c r="P14" s="27">
        <f t="shared" si="11"/>
        <v>158.4</v>
      </c>
      <c r="Q14" s="26">
        <f t="shared" si="11"/>
        <v>158.4</v>
      </c>
      <c r="R14" s="29">
        <f t="shared" si="11"/>
        <v>182.16</v>
      </c>
      <c r="S14" s="55">
        <f t="shared" si="11"/>
        <v>158.4</v>
      </c>
      <c r="T14" s="26">
        <f t="shared" si="11"/>
        <v>87.12</v>
      </c>
      <c r="U14" s="28">
        <f t="shared" si="11"/>
        <v>182.16</v>
      </c>
      <c r="V14" s="30">
        <f t="shared" si="11"/>
        <v>79.2</v>
      </c>
      <c r="W14" s="31">
        <f t="shared" si="11"/>
        <v>182.16</v>
      </c>
      <c r="X14" s="31">
        <f t="shared" si="11"/>
        <v>0</v>
      </c>
      <c r="Y14" s="31"/>
      <c r="Z14" s="32"/>
      <c r="AA14" s="32"/>
      <c r="AB14" s="32"/>
      <c r="AC14" s="32"/>
      <c r="AD14" s="32"/>
      <c r="AE14" s="32"/>
      <c r="AF14" s="45"/>
      <c r="AG14" s="45"/>
      <c r="AH14" s="45"/>
      <c r="AI14" s="45"/>
      <c r="AJ14" s="45"/>
    </row>
    <row r="15" spans="1:36" x14ac:dyDescent="0.25">
      <c r="A15" s="23"/>
      <c r="B15" s="24" t="s">
        <v>38</v>
      </c>
      <c r="C15" s="24"/>
      <c r="D15" s="24"/>
      <c r="E15" s="24"/>
      <c r="F15" s="24"/>
      <c r="G15" s="24"/>
      <c r="H15" s="25" t="s">
        <v>45</v>
      </c>
      <c r="I15" s="26">
        <f>I13*0.2</f>
        <v>172.8</v>
      </c>
      <c r="J15" s="29">
        <f t="shared" ref="J15:Z15" si="12">J13*0.2</f>
        <v>288</v>
      </c>
      <c r="K15" s="29">
        <f t="shared" si="12"/>
        <v>187.20000000000002</v>
      </c>
      <c r="L15" s="28">
        <f t="shared" si="12"/>
        <v>273.60000000000002</v>
      </c>
      <c r="M15" s="27">
        <f t="shared" si="12"/>
        <v>302.40000000000003</v>
      </c>
      <c r="N15" s="26">
        <f t="shared" si="12"/>
        <v>331.20000000000005</v>
      </c>
      <c r="O15" s="28">
        <f t="shared" si="12"/>
        <v>273.60000000000002</v>
      </c>
      <c r="P15" s="27">
        <f t="shared" si="12"/>
        <v>288</v>
      </c>
      <c r="Q15" s="26">
        <f t="shared" si="12"/>
        <v>288</v>
      </c>
      <c r="R15" s="29">
        <f t="shared" si="12"/>
        <v>331.20000000000005</v>
      </c>
      <c r="S15" s="55">
        <f t="shared" si="12"/>
        <v>288</v>
      </c>
      <c r="T15" s="26">
        <f t="shared" si="12"/>
        <v>158.4</v>
      </c>
      <c r="U15" s="28">
        <f t="shared" si="12"/>
        <v>331.20000000000005</v>
      </c>
      <c r="V15" s="30">
        <f t="shared" si="12"/>
        <v>144</v>
      </c>
      <c r="W15" s="31">
        <f t="shared" si="12"/>
        <v>331.20000000000005</v>
      </c>
      <c r="X15" s="31">
        <f t="shared" si="12"/>
        <v>0</v>
      </c>
      <c r="Y15" s="31">
        <f t="shared" si="12"/>
        <v>0</v>
      </c>
      <c r="Z15" s="31">
        <f t="shared" si="12"/>
        <v>0</v>
      </c>
      <c r="AA15" s="32"/>
      <c r="AB15" s="32"/>
      <c r="AC15" s="32"/>
      <c r="AD15" s="32"/>
      <c r="AE15" s="32"/>
      <c r="AF15" s="45"/>
      <c r="AG15" s="45"/>
      <c r="AH15" s="45"/>
      <c r="AI15" s="45"/>
      <c r="AJ15" s="45"/>
    </row>
    <row r="16" spans="1:36" x14ac:dyDescent="0.25">
      <c r="A16" s="23"/>
      <c r="B16" s="24" t="s">
        <v>38</v>
      </c>
      <c r="C16" s="24"/>
      <c r="D16" s="24"/>
      <c r="E16" s="24"/>
      <c r="F16" s="24"/>
      <c r="G16" s="24"/>
      <c r="H16" s="25" t="s">
        <v>46</v>
      </c>
      <c r="I16" s="26">
        <f>286.63/4</f>
        <v>71.657499999999999</v>
      </c>
      <c r="J16" s="26">
        <f t="shared" ref="J16:K16" si="13">286.63/4</f>
        <v>71.657499999999999</v>
      </c>
      <c r="K16" s="26">
        <f t="shared" si="13"/>
        <v>71.657499999999999</v>
      </c>
      <c r="L16" s="26">
        <f>286.63/4</f>
        <v>71.657499999999999</v>
      </c>
      <c r="M16" s="27">
        <v>0</v>
      </c>
      <c r="N16" s="26">
        <f>59.05</f>
        <v>59.05</v>
      </c>
      <c r="O16" s="28">
        <f>N16</f>
        <v>59.05</v>
      </c>
      <c r="P16" s="27"/>
      <c r="Q16" s="26">
        <f>272.21/3</f>
        <v>90.736666666666665</v>
      </c>
      <c r="R16" s="29">
        <f>Q16</f>
        <v>90.736666666666665</v>
      </c>
      <c r="S16" s="55">
        <f>R16</f>
        <v>90.736666666666665</v>
      </c>
      <c r="T16" s="26">
        <f>20.61/2</f>
        <v>10.305</v>
      </c>
      <c r="U16" s="26">
        <f>20.61/2</f>
        <v>10.305</v>
      </c>
      <c r="V16" s="30">
        <v>0</v>
      </c>
      <c r="W16" s="31">
        <v>0</v>
      </c>
      <c r="X16" s="31"/>
      <c r="Y16" s="31"/>
      <c r="Z16" s="32"/>
      <c r="AA16" s="32"/>
      <c r="AB16" s="32"/>
      <c r="AC16" s="32"/>
      <c r="AD16" s="32"/>
      <c r="AE16" s="32"/>
      <c r="AF16" s="45"/>
      <c r="AG16" s="45"/>
      <c r="AH16" s="45"/>
      <c r="AI16" s="45"/>
      <c r="AJ16" s="45"/>
    </row>
    <row r="17" spans="1:36" ht="15.75" thickBot="1" x14ac:dyDescent="0.3">
      <c r="A17" s="33"/>
      <c r="B17" s="34" t="s">
        <v>38</v>
      </c>
      <c r="C17" s="34"/>
      <c r="D17" s="34"/>
      <c r="E17" s="34"/>
      <c r="F17" s="34"/>
      <c r="G17" s="34"/>
      <c r="H17" s="35" t="s">
        <v>47</v>
      </c>
      <c r="I17" s="36">
        <f>I13-(I14+I16)</f>
        <v>697.30250000000001</v>
      </c>
      <c r="J17" s="37">
        <f t="shared" ref="J17:P17" si="14">J13-(J14+J16)</f>
        <v>1209.9425000000001</v>
      </c>
      <c r="K17" s="37">
        <f t="shared" si="14"/>
        <v>761.38249999999994</v>
      </c>
      <c r="L17" s="38">
        <f t="shared" si="14"/>
        <v>1145.8625</v>
      </c>
      <c r="M17" s="39">
        <f t="shared" si="14"/>
        <v>1345.68</v>
      </c>
      <c r="N17" s="36">
        <f t="shared" si="14"/>
        <v>1414.79</v>
      </c>
      <c r="O17" s="38">
        <f t="shared" si="14"/>
        <v>1158.47</v>
      </c>
      <c r="P17" s="39">
        <f t="shared" si="14"/>
        <v>1281.5999999999999</v>
      </c>
      <c r="Q17" s="36">
        <f>Q13-(Q14+Q16)</f>
        <v>1190.8633333333332</v>
      </c>
      <c r="R17" s="36">
        <f t="shared" ref="R17:Z17" si="15">R13-(R14+R16)</f>
        <v>1383.1033333333335</v>
      </c>
      <c r="S17" s="56">
        <f t="shared" si="15"/>
        <v>1190.8633333333332</v>
      </c>
      <c r="T17" s="36">
        <f t="shared" si="15"/>
        <v>694.57500000000005</v>
      </c>
      <c r="U17" s="38">
        <f t="shared" si="15"/>
        <v>1463.5350000000001</v>
      </c>
      <c r="V17" s="40">
        <f t="shared" si="15"/>
        <v>640.79999999999995</v>
      </c>
      <c r="W17" s="41">
        <f t="shared" si="15"/>
        <v>1473.84</v>
      </c>
      <c r="X17" s="41">
        <f t="shared" si="15"/>
        <v>0</v>
      </c>
      <c r="Y17" s="41">
        <f t="shared" si="15"/>
        <v>0</v>
      </c>
      <c r="Z17" s="41">
        <f t="shared" si="15"/>
        <v>0</v>
      </c>
      <c r="AA17" s="57"/>
      <c r="AB17" s="57"/>
      <c r="AC17" s="57"/>
      <c r="AD17" s="57"/>
      <c r="AE17" s="57"/>
      <c r="AF17" s="58"/>
      <c r="AG17" s="58"/>
      <c r="AH17" s="58"/>
      <c r="AI17" s="58"/>
      <c r="AJ17" s="58"/>
    </row>
    <row r="18" spans="1:36" x14ac:dyDescent="0.25">
      <c r="A18" s="23" t="s">
        <v>37</v>
      </c>
      <c r="B18" s="24" t="s">
        <v>38</v>
      </c>
      <c r="C18" s="24" t="s">
        <v>39</v>
      </c>
      <c r="D18" s="24" t="s">
        <v>37</v>
      </c>
      <c r="E18" s="24" t="s">
        <v>53</v>
      </c>
      <c r="F18" s="24" t="s">
        <v>54</v>
      </c>
      <c r="G18" s="24" t="s">
        <v>42</v>
      </c>
      <c r="H18" s="42" t="s">
        <v>43</v>
      </c>
      <c r="I18" s="59">
        <v>1152</v>
      </c>
      <c r="J18" s="60">
        <v>1368</v>
      </c>
      <c r="K18" s="60">
        <v>1656</v>
      </c>
      <c r="L18" s="61">
        <v>1404</v>
      </c>
      <c r="M18" s="62">
        <v>1368</v>
      </c>
      <c r="N18" s="15">
        <v>990</v>
      </c>
      <c r="O18" s="17">
        <v>1368</v>
      </c>
      <c r="P18" s="62">
        <v>1440</v>
      </c>
      <c r="Q18" s="15">
        <v>1440</v>
      </c>
      <c r="R18" s="16">
        <v>1584</v>
      </c>
      <c r="S18" s="17">
        <v>1404</v>
      </c>
      <c r="T18" s="43">
        <v>900</v>
      </c>
      <c r="U18" s="44">
        <v>1620</v>
      </c>
      <c r="V18" s="44">
        <v>1440</v>
      </c>
      <c r="W18" s="44">
        <v>1710</v>
      </c>
      <c r="X18" s="44">
        <v>1440</v>
      </c>
      <c r="Y18" s="44">
        <v>900</v>
      </c>
      <c r="Z18" s="32">
        <v>630</v>
      </c>
      <c r="AA18" s="32">
        <v>1440</v>
      </c>
      <c r="AB18" s="32">
        <v>1260</v>
      </c>
      <c r="AC18" s="32">
        <v>1620</v>
      </c>
      <c r="AD18" s="32">
        <v>1620</v>
      </c>
      <c r="AE18" s="32">
        <v>1260</v>
      </c>
      <c r="AF18" s="45">
        <v>720</v>
      </c>
      <c r="AG18" s="45">
        <v>1620</v>
      </c>
      <c r="AH18" s="45">
        <v>1530</v>
      </c>
      <c r="AI18" s="45">
        <v>1440</v>
      </c>
      <c r="AJ18" s="45">
        <v>1440</v>
      </c>
    </row>
    <row r="19" spans="1:36" x14ac:dyDescent="0.25">
      <c r="A19" s="23"/>
      <c r="B19" s="24" t="s">
        <v>38</v>
      </c>
      <c r="C19" s="24"/>
      <c r="D19" s="24"/>
      <c r="E19" s="24"/>
      <c r="F19" s="24"/>
      <c r="G19" s="24"/>
      <c r="H19" s="25" t="s">
        <v>44</v>
      </c>
      <c r="I19" s="26">
        <f>608.44/4</f>
        <v>152.11000000000001</v>
      </c>
      <c r="J19" s="26">
        <f t="shared" ref="J19:L19" si="16">608.44/4</f>
        <v>152.11000000000001</v>
      </c>
      <c r="K19" s="26">
        <f t="shared" si="16"/>
        <v>152.11000000000001</v>
      </c>
      <c r="L19" s="26">
        <f t="shared" si="16"/>
        <v>152.11000000000001</v>
      </c>
      <c r="M19" s="27">
        <f t="shared" ref="M19:AJ19" si="17">M18*0.11</f>
        <v>150.47999999999999</v>
      </c>
      <c r="N19" s="26">
        <f t="shared" si="17"/>
        <v>108.9</v>
      </c>
      <c r="O19" s="28">
        <f t="shared" si="17"/>
        <v>150.47999999999999</v>
      </c>
      <c r="P19" s="27">
        <f t="shared" si="17"/>
        <v>158.4</v>
      </c>
      <c r="Q19" s="26">
        <f t="shared" si="17"/>
        <v>158.4</v>
      </c>
      <c r="R19" s="29">
        <f t="shared" si="17"/>
        <v>174.24</v>
      </c>
      <c r="S19" s="28">
        <f t="shared" si="17"/>
        <v>154.44</v>
      </c>
      <c r="T19" s="30">
        <f t="shared" si="17"/>
        <v>99</v>
      </c>
      <c r="U19" s="31">
        <f t="shared" si="17"/>
        <v>178.2</v>
      </c>
      <c r="V19" s="31">
        <f t="shared" si="17"/>
        <v>158.4</v>
      </c>
      <c r="W19" s="31">
        <f t="shared" si="17"/>
        <v>188.1</v>
      </c>
      <c r="X19" s="31">
        <f t="shared" si="17"/>
        <v>158.4</v>
      </c>
      <c r="Y19" s="31">
        <f t="shared" si="17"/>
        <v>99</v>
      </c>
      <c r="Z19" s="31">
        <f t="shared" si="17"/>
        <v>69.3</v>
      </c>
      <c r="AA19" s="31">
        <f t="shared" si="17"/>
        <v>158.4</v>
      </c>
      <c r="AB19" s="31">
        <f t="shared" si="17"/>
        <v>138.6</v>
      </c>
      <c r="AC19" s="31">
        <f t="shared" si="17"/>
        <v>178.2</v>
      </c>
      <c r="AD19" s="31">
        <f t="shared" si="17"/>
        <v>178.2</v>
      </c>
      <c r="AE19" s="31">
        <f t="shared" si="17"/>
        <v>138.6</v>
      </c>
      <c r="AF19" s="31">
        <f t="shared" si="17"/>
        <v>79.2</v>
      </c>
      <c r="AG19" s="31">
        <f t="shared" si="17"/>
        <v>178.2</v>
      </c>
      <c r="AH19" s="31">
        <f t="shared" si="17"/>
        <v>168.3</v>
      </c>
      <c r="AI19" s="31">
        <f t="shared" si="17"/>
        <v>158.4</v>
      </c>
      <c r="AJ19" s="31">
        <f t="shared" si="17"/>
        <v>158.4</v>
      </c>
    </row>
    <row r="20" spans="1:36" x14ac:dyDescent="0.25">
      <c r="A20" s="23"/>
      <c r="B20" s="24" t="s">
        <v>38</v>
      </c>
      <c r="C20" s="24"/>
      <c r="D20" s="24"/>
      <c r="E20" s="24"/>
      <c r="F20" s="24"/>
      <c r="G20" s="24"/>
      <c r="H20" s="25" t="s">
        <v>45</v>
      </c>
      <c r="I20" s="26">
        <f>I18*0.2</f>
        <v>230.4</v>
      </c>
      <c r="J20" s="29">
        <f t="shared" ref="J20:AJ20" si="18">J18*0.2</f>
        <v>273.60000000000002</v>
      </c>
      <c r="K20" s="29">
        <f t="shared" si="18"/>
        <v>331.20000000000005</v>
      </c>
      <c r="L20" s="28">
        <f t="shared" si="18"/>
        <v>280.8</v>
      </c>
      <c r="M20" s="27">
        <f t="shared" si="18"/>
        <v>273.60000000000002</v>
      </c>
      <c r="N20" s="26">
        <f t="shared" si="18"/>
        <v>198</v>
      </c>
      <c r="O20" s="28">
        <f t="shared" si="18"/>
        <v>273.60000000000002</v>
      </c>
      <c r="P20" s="27">
        <f t="shared" si="18"/>
        <v>288</v>
      </c>
      <c r="Q20" s="26">
        <f t="shared" si="18"/>
        <v>288</v>
      </c>
      <c r="R20" s="29">
        <f t="shared" si="18"/>
        <v>316.8</v>
      </c>
      <c r="S20" s="28">
        <f t="shared" si="18"/>
        <v>280.8</v>
      </c>
      <c r="T20" s="30">
        <f t="shared" si="18"/>
        <v>180</v>
      </c>
      <c r="U20" s="31">
        <f t="shared" si="18"/>
        <v>324</v>
      </c>
      <c r="V20" s="31">
        <f t="shared" si="18"/>
        <v>288</v>
      </c>
      <c r="W20" s="31">
        <f t="shared" si="18"/>
        <v>342</v>
      </c>
      <c r="X20" s="31">
        <f t="shared" si="18"/>
        <v>288</v>
      </c>
      <c r="Y20" s="31">
        <f t="shared" si="18"/>
        <v>180</v>
      </c>
      <c r="Z20" s="31">
        <f t="shared" si="18"/>
        <v>126</v>
      </c>
      <c r="AA20" s="31">
        <f t="shared" si="18"/>
        <v>288</v>
      </c>
      <c r="AB20" s="31">
        <f t="shared" si="18"/>
        <v>252</v>
      </c>
      <c r="AC20" s="31">
        <f t="shared" si="18"/>
        <v>324</v>
      </c>
      <c r="AD20" s="31">
        <f t="shared" si="18"/>
        <v>324</v>
      </c>
      <c r="AE20" s="31">
        <f t="shared" si="18"/>
        <v>252</v>
      </c>
      <c r="AF20" s="31">
        <f t="shared" si="18"/>
        <v>144</v>
      </c>
      <c r="AG20" s="31">
        <f t="shared" si="18"/>
        <v>324</v>
      </c>
      <c r="AH20" s="31">
        <f t="shared" si="18"/>
        <v>306</v>
      </c>
      <c r="AI20" s="31">
        <f t="shared" si="18"/>
        <v>288</v>
      </c>
      <c r="AJ20" s="31">
        <f t="shared" si="18"/>
        <v>288</v>
      </c>
    </row>
    <row r="21" spans="1:36" x14ac:dyDescent="0.25">
      <c r="A21" s="23"/>
      <c r="B21" s="24" t="s">
        <v>38</v>
      </c>
      <c r="C21" s="24"/>
      <c r="D21" s="24"/>
      <c r="E21" s="24"/>
      <c r="F21" s="24"/>
      <c r="G21" s="24"/>
      <c r="H21" s="25" t="s">
        <v>46</v>
      </c>
      <c r="I21" s="26">
        <f>397.16/4</f>
        <v>99.29</v>
      </c>
      <c r="J21" s="26">
        <f t="shared" ref="J21:K21" si="19">397.16/4</f>
        <v>99.29</v>
      </c>
      <c r="K21" s="26">
        <f t="shared" si="19"/>
        <v>99.29</v>
      </c>
      <c r="L21" s="26">
        <f>397.16/4</f>
        <v>99.29</v>
      </c>
      <c r="M21" s="27">
        <v>0</v>
      </c>
      <c r="N21" s="26">
        <v>0</v>
      </c>
      <c r="O21" s="28">
        <v>0</v>
      </c>
      <c r="P21" s="27">
        <v>0</v>
      </c>
      <c r="Q21" s="26">
        <f>179.46/3</f>
        <v>59.82</v>
      </c>
      <c r="R21" s="29">
        <f>Q21</f>
        <v>59.82</v>
      </c>
      <c r="S21" s="28">
        <f>R21</f>
        <v>59.82</v>
      </c>
      <c r="T21" s="30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</row>
    <row r="22" spans="1:36" ht="15.75" thickBot="1" x14ac:dyDescent="0.3">
      <c r="A22" s="23"/>
      <c r="B22" s="24" t="s">
        <v>38</v>
      </c>
      <c r="C22" s="24"/>
      <c r="D22" s="24"/>
      <c r="E22" s="24"/>
      <c r="F22" s="24"/>
      <c r="G22" s="24"/>
      <c r="H22" s="46" t="s">
        <v>47</v>
      </c>
      <c r="I22" s="47">
        <f>I18-(I19+I21)</f>
        <v>900.59999999999991</v>
      </c>
      <c r="J22" s="48">
        <f t="shared" ref="J22:AJ22" si="20">J18-(J19+J21)</f>
        <v>1116.5999999999999</v>
      </c>
      <c r="K22" s="48">
        <f t="shared" si="20"/>
        <v>1404.6</v>
      </c>
      <c r="L22" s="49">
        <f t="shared" si="20"/>
        <v>1152.5999999999999</v>
      </c>
      <c r="M22" s="63">
        <f t="shared" si="20"/>
        <v>1217.52</v>
      </c>
      <c r="N22" s="36">
        <f t="shared" si="20"/>
        <v>881.1</v>
      </c>
      <c r="O22" s="38">
        <f t="shared" si="20"/>
        <v>1217.52</v>
      </c>
      <c r="P22" s="63">
        <f t="shared" si="20"/>
        <v>1281.5999999999999</v>
      </c>
      <c r="Q22" s="36">
        <f t="shared" si="20"/>
        <v>1221.78</v>
      </c>
      <c r="R22" s="37">
        <f t="shared" si="20"/>
        <v>1349.94</v>
      </c>
      <c r="S22" s="38">
        <f t="shared" si="20"/>
        <v>1189.74</v>
      </c>
      <c r="T22" s="50">
        <f t="shared" si="20"/>
        <v>801</v>
      </c>
      <c r="U22" s="51">
        <f t="shared" si="20"/>
        <v>1441.8</v>
      </c>
      <c r="V22" s="51">
        <f t="shared" si="20"/>
        <v>1281.5999999999999</v>
      </c>
      <c r="W22" s="51">
        <f t="shared" si="20"/>
        <v>1521.9</v>
      </c>
      <c r="X22" s="51">
        <f t="shared" si="20"/>
        <v>1281.5999999999999</v>
      </c>
      <c r="Y22" s="51">
        <f t="shared" si="20"/>
        <v>801</v>
      </c>
      <c r="Z22" s="51">
        <f t="shared" si="20"/>
        <v>560.70000000000005</v>
      </c>
      <c r="AA22" s="51">
        <f t="shared" si="20"/>
        <v>1281.5999999999999</v>
      </c>
      <c r="AB22" s="51">
        <f t="shared" si="20"/>
        <v>1121.4000000000001</v>
      </c>
      <c r="AC22" s="51">
        <f t="shared" si="20"/>
        <v>1441.8</v>
      </c>
      <c r="AD22" s="51">
        <f t="shared" si="20"/>
        <v>1441.8</v>
      </c>
      <c r="AE22" s="51">
        <f t="shared" si="20"/>
        <v>1121.4000000000001</v>
      </c>
      <c r="AF22" s="51">
        <f t="shared" si="20"/>
        <v>640.79999999999995</v>
      </c>
      <c r="AG22" s="51">
        <f t="shared" si="20"/>
        <v>1441.8</v>
      </c>
      <c r="AH22" s="51">
        <f t="shared" si="20"/>
        <v>1361.7</v>
      </c>
      <c r="AI22" s="51">
        <f t="shared" si="20"/>
        <v>1281.5999999999999</v>
      </c>
      <c r="AJ22" s="51">
        <f t="shared" si="20"/>
        <v>1281.5999999999999</v>
      </c>
    </row>
    <row r="23" spans="1:36" x14ac:dyDescent="0.25">
      <c r="A23" s="12" t="s">
        <v>37</v>
      </c>
      <c r="B23" s="13" t="s">
        <v>38</v>
      </c>
      <c r="C23" s="13" t="s">
        <v>39</v>
      </c>
      <c r="D23" s="13" t="s">
        <v>37</v>
      </c>
      <c r="E23" s="13" t="s">
        <v>55</v>
      </c>
      <c r="F23" s="13" t="s">
        <v>56</v>
      </c>
      <c r="G23" s="13" t="s">
        <v>57</v>
      </c>
      <c r="H23" s="14" t="s">
        <v>43</v>
      </c>
      <c r="I23" s="15">
        <v>250</v>
      </c>
      <c r="J23" s="16">
        <v>1000</v>
      </c>
      <c r="K23" s="16">
        <v>1000</v>
      </c>
      <c r="L23" s="17">
        <v>250</v>
      </c>
      <c r="M23" s="19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  <c r="AA23" s="21"/>
      <c r="AB23" s="64"/>
      <c r="AC23" s="21"/>
      <c r="AD23" s="21"/>
      <c r="AE23" s="21"/>
      <c r="AF23" s="22"/>
      <c r="AG23" s="22"/>
      <c r="AH23" s="22"/>
      <c r="AI23" s="22"/>
      <c r="AJ23" s="22"/>
    </row>
    <row r="24" spans="1:36" x14ac:dyDescent="0.25">
      <c r="A24" s="23"/>
      <c r="B24" s="24" t="s">
        <v>38</v>
      </c>
      <c r="C24" s="24"/>
      <c r="D24" s="24"/>
      <c r="E24" s="24"/>
      <c r="F24" s="24"/>
      <c r="G24" s="24"/>
      <c r="H24" s="25" t="s">
        <v>44</v>
      </c>
      <c r="I24" s="26">
        <f>I23*0.11</f>
        <v>27.5</v>
      </c>
      <c r="J24" s="29">
        <f t="shared" ref="J24:X24" si="21">J23*0.11</f>
        <v>110</v>
      </c>
      <c r="K24" s="29">
        <f t="shared" si="21"/>
        <v>110</v>
      </c>
      <c r="L24" s="28">
        <f t="shared" si="21"/>
        <v>27.5</v>
      </c>
      <c r="M24" s="30">
        <f t="shared" si="21"/>
        <v>0</v>
      </c>
      <c r="N24" s="31">
        <f t="shared" si="21"/>
        <v>0</v>
      </c>
      <c r="O24" s="31">
        <f t="shared" si="21"/>
        <v>0</v>
      </c>
      <c r="P24" s="31">
        <f t="shared" si="21"/>
        <v>0</v>
      </c>
      <c r="Q24" s="31">
        <f t="shared" si="21"/>
        <v>0</v>
      </c>
      <c r="R24" s="31">
        <f t="shared" si="21"/>
        <v>0</v>
      </c>
      <c r="S24" s="31">
        <f t="shared" si="21"/>
        <v>0</v>
      </c>
      <c r="T24" s="31">
        <f t="shared" si="21"/>
        <v>0</v>
      </c>
      <c r="U24" s="31">
        <f t="shared" si="21"/>
        <v>0</v>
      </c>
      <c r="V24" s="31">
        <f t="shared" si="21"/>
        <v>0</v>
      </c>
      <c r="W24" s="31">
        <f t="shared" si="21"/>
        <v>0</v>
      </c>
      <c r="X24" s="31">
        <f t="shared" si="21"/>
        <v>0</v>
      </c>
      <c r="Y24" s="31"/>
      <c r="Z24" s="32"/>
      <c r="AA24" s="32"/>
      <c r="AB24" s="65"/>
      <c r="AC24" s="32"/>
      <c r="AD24" s="32"/>
      <c r="AE24" s="32"/>
      <c r="AF24" s="45"/>
      <c r="AG24" s="45"/>
      <c r="AH24" s="45"/>
      <c r="AI24" s="45"/>
      <c r="AJ24" s="45"/>
    </row>
    <row r="25" spans="1:36" x14ac:dyDescent="0.25">
      <c r="A25" s="23"/>
      <c r="B25" s="24" t="s">
        <v>38</v>
      </c>
      <c r="C25" s="24"/>
      <c r="D25" s="24"/>
      <c r="E25" s="24"/>
      <c r="F25" s="24"/>
      <c r="G25" s="24"/>
      <c r="H25" s="25" t="s">
        <v>45</v>
      </c>
      <c r="I25" s="26">
        <f>I23*0.2</f>
        <v>50</v>
      </c>
      <c r="J25" s="29">
        <f t="shared" ref="J25:Z25" si="22">J23*0.2</f>
        <v>200</v>
      </c>
      <c r="K25" s="29">
        <f t="shared" si="22"/>
        <v>200</v>
      </c>
      <c r="L25" s="28">
        <f t="shared" si="22"/>
        <v>50</v>
      </c>
      <c r="M25" s="30">
        <f t="shared" si="22"/>
        <v>0</v>
      </c>
      <c r="N25" s="31">
        <f t="shared" si="22"/>
        <v>0</v>
      </c>
      <c r="O25" s="31">
        <f t="shared" si="22"/>
        <v>0</v>
      </c>
      <c r="P25" s="31">
        <f t="shared" si="22"/>
        <v>0</v>
      </c>
      <c r="Q25" s="31">
        <f t="shared" si="22"/>
        <v>0</v>
      </c>
      <c r="R25" s="31">
        <f t="shared" si="22"/>
        <v>0</v>
      </c>
      <c r="S25" s="31">
        <f t="shared" si="22"/>
        <v>0</v>
      </c>
      <c r="T25" s="31">
        <f t="shared" si="22"/>
        <v>0</v>
      </c>
      <c r="U25" s="31">
        <f t="shared" si="22"/>
        <v>0</v>
      </c>
      <c r="V25" s="31">
        <f t="shared" si="22"/>
        <v>0</v>
      </c>
      <c r="W25" s="31">
        <f t="shared" si="22"/>
        <v>0</v>
      </c>
      <c r="X25" s="31">
        <f t="shared" si="22"/>
        <v>0</v>
      </c>
      <c r="Y25" s="31">
        <f t="shared" si="22"/>
        <v>0</v>
      </c>
      <c r="Z25" s="31">
        <f t="shared" si="22"/>
        <v>0</v>
      </c>
      <c r="AA25" s="32"/>
      <c r="AB25" s="65"/>
      <c r="AC25" s="32"/>
      <c r="AD25" s="32"/>
      <c r="AE25" s="32"/>
      <c r="AF25" s="45"/>
      <c r="AG25" s="45"/>
      <c r="AH25" s="45"/>
      <c r="AI25" s="45"/>
      <c r="AJ25" s="45"/>
    </row>
    <row r="26" spans="1:36" x14ac:dyDescent="0.25">
      <c r="A26" s="23"/>
      <c r="B26" s="24" t="s">
        <v>38</v>
      </c>
      <c r="C26" s="24"/>
      <c r="D26" s="24"/>
      <c r="E26" s="24"/>
      <c r="F26" s="24"/>
      <c r="G26" s="24"/>
      <c r="H26" s="25" t="s">
        <v>46</v>
      </c>
      <c r="I26" s="26">
        <f>24.08/4</f>
        <v>6.02</v>
      </c>
      <c r="J26" s="29">
        <f t="shared" ref="J26:L26" si="23">24.08/4</f>
        <v>6.02</v>
      </c>
      <c r="K26" s="29">
        <f t="shared" si="23"/>
        <v>6.02</v>
      </c>
      <c r="L26" s="28">
        <f t="shared" si="23"/>
        <v>6.02</v>
      </c>
      <c r="M26" s="30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2"/>
      <c r="AA26" s="32"/>
      <c r="AB26" s="65"/>
      <c r="AC26" s="32"/>
      <c r="AD26" s="32"/>
      <c r="AE26" s="32"/>
      <c r="AF26" s="45"/>
      <c r="AG26" s="45"/>
      <c r="AH26" s="45"/>
      <c r="AI26" s="45"/>
      <c r="AJ26" s="45"/>
    </row>
    <row r="27" spans="1:36" ht="15.75" thickBot="1" x14ac:dyDescent="0.3">
      <c r="A27" s="33"/>
      <c r="B27" s="34" t="s">
        <v>38</v>
      </c>
      <c r="C27" s="34"/>
      <c r="D27" s="34"/>
      <c r="E27" s="34"/>
      <c r="F27" s="34"/>
      <c r="G27" s="34"/>
      <c r="H27" s="35" t="s">
        <v>47</v>
      </c>
      <c r="I27" s="36">
        <f>I23-(I24+I26)</f>
        <v>216.48000000000002</v>
      </c>
      <c r="J27" s="37">
        <f t="shared" ref="J27:Z27" si="24">J23-(J24+J26)</f>
        <v>883.98</v>
      </c>
      <c r="K27" s="37">
        <f t="shared" si="24"/>
        <v>883.98</v>
      </c>
      <c r="L27" s="38">
        <f t="shared" si="24"/>
        <v>216.48000000000002</v>
      </c>
      <c r="M27" s="40">
        <f t="shared" si="24"/>
        <v>0</v>
      </c>
      <c r="N27" s="41">
        <f t="shared" si="24"/>
        <v>0</v>
      </c>
      <c r="O27" s="41">
        <f t="shared" si="24"/>
        <v>0</v>
      </c>
      <c r="P27" s="41">
        <f t="shared" si="24"/>
        <v>0</v>
      </c>
      <c r="Q27" s="41">
        <f t="shared" si="24"/>
        <v>0</v>
      </c>
      <c r="R27" s="41">
        <f t="shared" si="24"/>
        <v>0</v>
      </c>
      <c r="S27" s="41">
        <f t="shared" si="24"/>
        <v>0</v>
      </c>
      <c r="T27" s="41">
        <f t="shared" si="24"/>
        <v>0</v>
      </c>
      <c r="U27" s="41">
        <f t="shared" si="24"/>
        <v>0</v>
      </c>
      <c r="V27" s="41">
        <f t="shared" si="24"/>
        <v>0</v>
      </c>
      <c r="W27" s="41">
        <f t="shared" si="24"/>
        <v>0</v>
      </c>
      <c r="X27" s="41">
        <f t="shared" si="24"/>
        <v>0</v>
      </c>
      <c r="Y27" s="41">
        <f t="shared" si="24"/>
        <v>0</v>
      </c>
      <c r="Z27" s="41">
        <f t="shared" si="24"/>
        <v>0</v>
      </c>
      <c r="AA27" s="57"/>
      <c r="AB27" s="66"/>
      <c r="AC27" s="57"/>
      <c r="AD27" s="57"/>
      <c r="AE27" s="57"/>
      <c r="AF27" s="58"/>
      <c r="AG27" s="58"/>
      <c r="AH27" s="58"/>
      <c r="AI27" s="58"/>
      <c r="AJ27" s="58"/>
    </row>
    <row r="28" spans="1:36" x14ac:dyDescent="0.25">
      <c r="A28" s="12" t="s">
        <v>37</v>
      </c>
      <c r="B28" s="13" t="s">
        <v>38</v>
      </c>
      <c r="C28" s="13" t="s">
        <v>39</v>
      </c>
      <c r="D28" s="13" t="s">
        <v>37</v>
      </c>
      <c r="E28" s="13" t="s">
        <v>58</v>
      </c>
      <c r="F28" s="13" t="s">
        <v>59</v>
      </c>
      <c r="G28" s="13" t="s">
        <v>60</v>
      </c>
      <c r="H28" s="14" t="s">
        <v>43</v>
      </c>
      <c r="I28" s="15">
        <v>300</v>
      </c>
      <c r="J28" s="16">
        <v>900</v>
      </c>
      <c r="K28" s="16">
        <v>1200</v>
      </c>
      <c r="L28" s="17">
        <v>1200</v>
      </c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1"/>
      <c r="AA28" s="21"/>
      <c r="AB28" s="64"/>
      <c r="AC28" s="21"/>
      <c r="AD28" s="21"/>
      <c r="AE28" s="21"/>
      <c r="AF28" s="22"/>
      <c r="AG28" s="22"/>
      <c r="AH28" s="22"/>
      <c r="AI28" s="22"/>
      <c r="AJ28" s="22"/>
    </row>
    <row r="29" spans="1:36" x14ac:dyDescent="0.25">
      <c r="A29" s="23"/>
      <c r="B29" s="24" t="s">
        <v>38</v>
      </c>
      <c r="C29" s="24"/>
      <c r="D29" s="24"/>
      <c r="E29" s="24"/>
      <c r="F29" s="24"/>
      <c r="G29" s="24"/>
      <c r="H29" s="25" t="s">
        <v>44</v>
      </c>
      <c r="I29" s="26">
        <f t="shared" ref="I29:X29" si="25">I28*0.11</f>
        <v>33</v>
      </c>
      <c r="J29" s="29">
        <f t="shared" si="25"/>
        <v>99</v>
      </c>
      <c r="K29" s="29">
        <f t="shared" si="25"/>
        <v>132</v>
      </c>
      <c r="L29" s="28">
        <f t="shared" si="25"/>
        <v>132</v>
      </c>
      <c r="M29" s="30">
        <f t="shared" si="25"/>
        <v>0</v>
      </c>
      <c r="N29" s="31">
        <f t="shared" si="25"/>
        <v>0</v>
      </c>
      <c r="O29" s="31">
        <f t="shared" si="25"/>
        <v>0</v>
      </c>
      <c r="P29" s="31">
        <f t="shared" si="25"/>
        <v>0</v>
      </c>
      <c r="Q29" s="31">
        <f t="shared" si="25"/>
        <v>0</v>
      </c>
      <c r="R29" s="31">
        <f t="shared" si="25"/>
        <v>0</v>
      </c>
      <c r="S29" s="31">
        <f t="shared" si="25"/>
        <v>0</v>
      </c>
      <c r="T29" s="31">
        <f t="shared" si="25"/>
        <v>0</v>
      </c>
      <c r="U29" s="31">
        <f t="shared" si="25"/>
        <v>0</v>
      </c>
      <c r="V29" s="31">
        <f t="shared" si="25"/>
        <v>0</v>
      </c>
      <c r="W29" s="31">
        <f t="shared" si="25"/>
        <v>0</v>
      </c>
      <c r="X29" s="31">
        <f t="shared" si="25"/>
        <v>0</v>
      </c>
      <c r="Y29" s="31"/>
      <c r="Z29" s="32"/>
      <c r="AA29" s="32"/>
      <c r="AB29" s="65"/>
      <c r="AC29" s="32"/>
      <c r="AD29" s="32"/>
      <c r="AE29" s="32"/>
      <c r="AF29" s="45"/>
      <c r="AG29" s="45"/>
      <c r="AH29" s="45"/>
      <c r="AI29" s="45"/>
      <c r="AJ29" s="45"/>
    </row>
    <row r="30" spans="1:36" x14ac:dyDescent="0.25">
      <c r="A30" s="23"/>
      <c r="B30" s="24" t="s">
        <v>38</v>
      </c>
      <c r="C30" s="24"/>
      <c r="D30" s="24"/>
      <c r="E30" s="24"/>
      <c r="F30" s="24"/>
      <c r="G30" s="24"/>
      <c r="H30" s="25" t="s">
        <v>45</v>
      </c>
      <c r="I30" s="26">
        <f t="shared" ref="I30:Z30" si="26">I28*0.2</f>
        <v>60</v>
      </c>
      <c r="J30" s="29">
        <f t="shared" si="26"/>
        <v>180</v>
      </c>
      <c r="K30" s="29">
        <f t="shared" si="26"/>
        <v>240</v>
      </c>
      <c r="L30" s="28">
        <f t="shared" si="26"/>
        <v>240</v>
      </c>
      <c r="M30" s="30">
        <f t="shared" si="26"/>
        <v>0</v>
      </c>
      <c r="N30" s="31">
        <f t="shared" si="26"/>
        <v>0</v>
      </c>
      <c r="O30" s="31">
        <f t="shared" si="26"/>
        <v>0</v>
      </c>
      <c r="P30" s="31">
        <f t="shared" si="26"/>
        <v>0</v>
      </c>
      <c r="Q30" s="31">
        <f t="shared" si="26"/>
        <v>0</v>
      </c>
      <c r="R30" s="31">
        <f t="shared" si="26"/>
        <v>0</v>
      </c>
      <c r="S30" s="31">
        <f t="shared" si="26"/>
        <v>0</v>
      </c>
      <c r="T30" s="31">
        <f t="shared" si="26"/>
        <v>0</v>
      </c>
      <c r="U30" s="31">
        <f t="shared" si="26"/>
        <v>0</v>
      </c>
      <c r="V30" s="31">
        <f t="shared" si="26"/>
        <v>0</v>
      </c>
      <c r="W30" s="31">
        <f t="shared" si="26"/>
        <v>0</v>
      </c>
      <c r="X30" s="31">
        <f t="shared" si="26"/>
        <v>0</v>
      </c>
      <c r="Y30" s="31">
        <f t="shared" si="26"/>
        <v>0</v>
      </c>
      <c r="Z30" s="31">
        <f t="shared" si="26"/>
        <v>0</v>
      </c>
      <c r="AA30" s="32"/>
      <c r="AB30" s="65"/>
      <c r="AC30" s="32"/>
      <c r="AD30" s="32"/>
      <c r="AE30" s="32"/>
      <c r="AF30" s="45"/>
      <c r="AG30" s="45"/>
      <c r="AH30" s="45"/>
      <c r="AI30" s="45"/>
      <c r="AJ30" s="45"/>
    </row>
    <row r="31" spans="1:36" x14ac:dyDescent="0.25">
      <c r="A31" s="23"/>
      <c r="B31" s="24" t="s">
        <v>38</v>
      </c>
      <c r="C31" s="24"/>
      <c r="D31" s="24"/>
      <c r="E31" s="24"/>
      <c r="F31" s="24"/>
      <c r="G31" s="24"/>
      <c r="H31" s="25" t="s">
        <v>46</v>
      </c>
      <c r="I31" s="26">
        <f>69.06/4</f>
        <v>17.265000000000001</v>
      </c>
      <c r="J31" s="29">
        <f t="shared" ref="J31:L31" si="27">69.06/4</f>
        <v>17.265000000000001</v>
      </c>
      <c r="K31" s="29">
        <f t="shared" si="27"/>
        <v>17.265000000000001</v>
      </c>
      <c r="L31" s="28">
        <f t="shared" si="27"/>
        <v>17.265000000000001</v>
      </c>
      <c r="M31" s="30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2"/>
      <c r="AA31" s="32"/>
      <c r="AB31" s="65"/>
      <c r="AC31" s="32"/>
      <c r="AD31" s="32"/>
      <c r="AE31" s="32"/>
      <c r="AF31" s="45"/>
      <c r="AG31" s="45"/>
      <c r="AH31" s="45"/>
      <c r="AI31" s="45"/>
      <c r="AJ31" s="45"/>
    </row>
    <row r="32" spans="1:36" ht="15.75" thickBot="1" x14ac:dyDescent="0.3">
      <c r="A32" s="33"/>
      <c r="B32" s="34" t="s">
        <v>38</v>
      </c>
      <c r="C32" s="34"/>
      <c r="D32" s="34"/>
      <c r="E32" s="34"/>
      <c r="F32" s="34"/>
      <c r="G32" s="34"/>
      <c r="H32" s="35" t="s">
        <v>47</v>
      </c>
      <c r="I32" s="36">
        <f t="shared" ref="I32:Z32" si="28">I28-(I29+I31)</f>
        <v>249.73500000000001</v>
      </c>
      <c r="J32" s="37">
        <f t="shared" si="28"/>
        <v>783.73500000000001</v>
      </c>
      <c r="K32" s="37">
        <f t="shared" si="28"/>
        <v>1050.7350000000001</v>
      </c>
      <c r="L32" s="38">
        <f t="shared" si="28"/>
        <v>1050.7350000000001</v>
      </c>
      <c r="M32" s="40">
        <f t="shared" si="28"/>
        <v>0</v>
      </c>
      <c r="N32" s="41">
        <f t="shared" si="28"/>
        <v>0</v>
      </c>
      <c r="O32" s="41">
        <f t="shared" si="28"/>
        <v>0</v>
      </c>
      <c r="P32" s="41">
        <f t="shared" si="28"/>
        <v>0</v>
      </c>
      <c r="Q32" s="41">
        <f t="shared" si="28"/>
        <v>0</v>
      </c>
      <c r="R32" s="41">
        <f t="shared" si="28"/>
        <v>0</v>
      </c>
      <c r="S32" s="41">
        <f t="shared" si="28"/>
        <v>0</v>
      </c>
      <c r="T32" s="41">
        <f t="shared" si="28"/>
        <v>0</v>
      </c>
      <c r="U32" s="41">
        <f t="shared" si="28"/>
        <v>0</v>
      </c>
      <c r="V32" s="41">
        <f t="shared" si="28"/>
        <v>0</v>
      </c>
      <c r="W32" s="41">
        <f t="shared" si="28"/>
        <v>0</v>
      </c>
      <c r="X32" s="41">
        <f t="shared" si="28"/>
        <v>0</v>
      </c>
      <c r="Y32" s="41">
        <f t="shared" si="28"/>
        <v>0</v>
      </c>
      <c r="Z32" s="41">
        <f t="shared" si="28"/>
        <v>0</v>
      </c>
      <c r="AA32" s="57"/>
      <c r="AB32" s="66"/>
      <c r="AC32" s="57"/>
      <c r="AD32" s="57"/>
      <c r="AE32" s="57"/>
      <c r="AF32" s="58"/>
      <c r="AG32" s="58"/>
      <c r="AH32" s="58"/>
      <c r="AI32" s="58"/>
      <c r="AJ32" s="58"/>
    </row>
    <row r="33" spans="1:36" x14ac:dyDescent="0.25">
      <c r="A33" s="12" t="s">
        <v>37</v>
      </c>
      <c r="B33" s="13" t="s">
        <v>38</v>
      </c>
      <c r="C33" s="13" t="s">
        <v>39</v>
      </c>
      <c r="D33" s="13" t="s">
        <v>37</v>
      </c>
      <c r="E33" s="13" t="s">
        <v>61</v>
      </c>
      <c r="F33" s="13" t="s">
        <v>62</v>
      </c>
      <c r="G33" s="13" t="s">
        <v>63</v>
      </c>
      <c r="H33" s="14" t="s">
        <v>43</v>
      </c>
      <c r="I33" s="67">
        <v>1800</v>
      </c>
      <c r="J33" s="68">
        <v>2400</v>
      </c>
      <c r="K33" s="16">
        <v>2760</v>
      </c>
      <c r="L33" s="17">
        <v>2490</v>
      </c>
      <c r="M33" s="18">
        <v>2400</v>
      </c>
      <c r="N33" s="15">
        <v>1650</v>
      </c>
      <c r="O33" s="17">
        <v>2280</v>
      </c>
      <c r="P33" s="18">
        <v>2400</v>
      </c>
      <c r="Q33" s="69">
        <v>2400</v>
      </c>
      <c r="R33" s="70">
        <v>2640</v>
      </c>
      <c r="S33" s="71">
        <v>2340</v>
      </c>
      <c r="T33" s="19">
        <v>1500</v>
      </c>
      <c r="U33" s="20">
        <v>2700</v>
      </c>
      <c r="V33" s="20">
        <v>2400</v>
      </c>
      <c r="W33" s="20">
        <v>2850</v>
      </c>
      <c r="X33" s="20">
        <v>2400</v>
      </c>
      <c r="Y33" s="20">
        <v>1500</v>
      </c>
      <c r="Z33" s="21">
        <v>1050</v>
      </c>
      <c r="AA33" s="21">
        <v>2400</v>
      </c>
      <c r="AB33" s="64">
        <v>2100</v>
      </c>
      <c r="AC33" s="21">
        <v>2700</v>
      </c>
      <c r="AD33" s="21">
        <v>2550</v>
      </c>
      <c r="AE33" s="21">
        <v>2100</v>
      </c>
      <c r="AF33" s="22"/>
      <c r="AG33" s="22"/>
      <c r="AH33" s="22"/>
      <c r="AI33" s="22"/>
      <c r="AJ33" s="22"/>
    </row>
    <row r="34" spans="1:36" x14ac:dyDescent="0.25">
      <c r="A34" s="23"/>
      <c r="B34" s="24" t="s">
        <v>38</v>
      </c>
      <c r="C34" s="24"/>
      <c r="D34" s="24"/>
      <c r="E34" s="24"/>
      <c r="F34" s="24"/>
      <c r="G34" s="24"/>
      <c r="H34" s="25" t="s">
        <v>44</v>
      </c>
      <c r="I34" s="72">
        <f t="shared" ref="I34" si="29">I33*0.11</f>
        <v>198</v>
      </c>
      <c r="J34" s="73">
        <f>608.44/4</f>
        <v>152.11000000000001</v>
      </c>
      <c r="K34" s="29">
        <f t="shared" ref="K34:L34" si="30">608.44/4</f>
        <v>152.11000000000001</v>
      </c>
      <c r="L34" s="28">
        <f t="shared" si="30"/>
        <v>152.11000000000001</v>
      </c>
      <c r="M34" s="27">
        <f t="shared" ref="M34:AJ34" si="31">M33*0.11</f>
        <v>264</v>
      </c>
      <c r="N34" s="26">
        <f t="shared" si="31"/>
        <v>181.5</v>
      </c>
      <c r="O34" s="28">
        <f t="shared" si="31"/>
        <v>250.8</v>
      </c>
      <c r="P34" s="27">
        <f t="shared" si="31"/>
        <v>264</v>
      </c>
      <c r="Q34" s="74">
        <f t="shared" si="31"/>
        <v>264</v>
      </c>
      <c r="R34" s="75">
        <f t="shared" si="31"/>
        <v>290.39999999999998</v>
      </c>
      <c r="S34" s="76">
        <f t="shared" si="31"/>
        <v>257.39999999999998</v>
      </c>
      <c r="T34" s="30">
        <f t="shared" si="31"/>
        <v>165</v>
      </c>
      <c r="U34" s="31">
        <f t="shared" si="31"/>
        <v>297</v>
      </c>
      <c r="V34" s="31">
        <f t="shared" si="31"/>
        <v>264</v>
      </c>
      <c r="W34" s="31">
        <f t="shared" si="31"/>
        <v>313.5</v>
      </c>
      <c r="X34" s="31">
        <f t="shared" si="31"/>
        <v>264</v>
      </c>
      <c r="Y34" s="31">
        <f t="shared" si="31"/>
        <v>165</v>
      </c>
      <c r="Z34" s="31">
        <f t="shared" si="31"/>
        <v>115.5</v>
      </c>
      <c r="AA34" s="31">
        <f t="shared" si="31"/>
        <v>264</v>
      </c>
      <c r="AB34" s="77">
        <f t="shared" si="31"/>
        <v>231</v>
      </c>
      <c r="AC34" s="31">
        <f t="shared" si="31"/>
        <v>297</v>
      </c>
      <c r="AD34" s="31">
        <f t="shared" si="31"/>
        <v>280.5</v>
      </c>
      <c r="AE34" s="31">
        <f t="shared" si="31"/>
        <v>231</v>
      </c>
      <c r="AF34" s="31">
        <f t="shared" si="31"/>
        <v>0</v>
      </c>
      <c r="AG34" s="31">
        <f t="shared" si="31"/>
        <v>0</v>
      </c>
      <c r="AH34" s="31">
        <f t="shared" si="31"/>
        <v>0</v>
      </c>
      <c r="AI34" s="31">
        <f t="shared" si="31"/>
        <v>0</v>
      </c>
      <c r="AJ34" s="31">
        <f t="shared" si="31"/>
        <v>0</v>
      </c>
    </row>
    <row r="35" spans="1:36" x14ac:dyDescent="0.25">
      <c r="A35" s="23"/>
      <c r="B35" s="24" t="s">
        <v>38</v>
      </c>
      <c r="C35" s="24"/>
      <c r="D35" s="24"/>
      <c r="E35" s="24"/>
      <c r="F35" s="24"/>
      <c r="G35" s="24"/>
      <c r="H35" s="25" t="s">
        <v>45</v>
      </c>
      <c r="I35" s="72">
        <f t="shared" ref="I35:AJ35" si="32">I33*0.2</f>
        <v>360</v>
      </c>
      <c r="J35" s="73">
        <f t="shared" si="32"/>
        <v>480</v>
      </c>
      <c r="K35" s="29">
        <f t="shared" si="32"/>
        <v>552</v>
      </c>
      <c r="L35" s="28">
        <f t="shared" si="32"/>
        <v>498</v>
      </c>
      <c r="M35" s="27">
        <f t="shared" si="32"/>
        <v>480</v>
      </c>
      <c r="N35" s="26">
        <f t="shared" si="32"/>
        <v>330</v>
      </c>
      <c r="O35" s="28">
        <f t="shared" si="32"/>
        <v>456</v>
      </c>
      <c r="P35" s="27">
        <f t="shared" si="32"/>
        <v>480</v>
      </c>
      <c r="Q35" s="74">
        <f t="shared" si="32"/>
        <v>480</v>
      </c>
      <c r="R35" s="75">
        <f t="shared" si="32"/>
        <v>528</v>
      </c>
      <c r="S35" s="76">
        <f t="shared" si="32"/>
        <v>468</v>
      </c>
      <c r="T35" s="30">
        <f t="shared" si="32"/>
        <v>300</v>
      </c>
      <c r="U35" s="31">
        <f t="shared" si="32"/>
        <v>540</v>
      </c>
      <c r="V35" s="31">
        <f t="shared" si="32"/>
        <v>480</v>
      </c>
      <c r="W35" s="31">
        <f t="shared" si="32"/>
        <v>570</v>
      </c>
      <c r="X35" s="31">
        <f t="shared" si="32"/>
        <v>480</v>
      </c>
      <c r="Y35" s="31">
        <f t="shared" si="32"/>
        <v>300</v>
      </c>
      <c r="Z35" s="31">
        <f t="shared" si="32"/>
        <v>210</v>
      </c>
      <c r="AA35" s="31">
        <f t="shared" si="32"/>
        <v>480</v>
      </c>
      <c r="AB35" s="77">
        <f t="shared" si="32"/>
        <v>420</v>
      </c>
      <c r="AC35" s="31">
        <f t="shared" si="32"/>
        <v>540</v>
      </c>
      <c r="AD35" s="31">
        <f t="shared" si="32"/>
        <v>510</v>
      </c>
      <c r="AE35" s="31">
        <f t="shared" si="32"/>
        <v>420</v>
      </c>
      <c r="AF35" s="31">
        <f t="shared" si="32"/>
        <v>0</v>
      </c>
      <c r="AG35" s="31">
        <f t="shared" si="32"/>
        <v>0</v>
      </c>
      <c r="AH35" s="31">
        <f t="shared" si="32"/>
        <v>0</v>
      </c>
      <c r="AI35" s="31">
        <f t="shared" si="32"/>
        <v>0</v>
      </c>
      <c r="AJ35" s="31">
        <f t="shared" si="32"/>
        <v>0</v>
      </c>
    </row>
    <row r="36" spans="1:36" x14ac:dyDescent="0.25">
      <c r="A36" s="23"/>
      <c r="B36" s="24" t="s">
        <v>38</v>
      </c>
      <c r="C36" s="24"/>
      <c r="D36" s="24"/>
      <c r="E36" s="24"/>
      <c r="F36" s="24"/>
      <c r="G36" s="24"/>
      <c r="H36" s="25" t="s">
        <v>46</v>
      </c>
      <c r="I36" s="72">
        <v>0</v>
      </c>
      <c r="J36" s="73"/>
      <c r="K36" s="29"/>
      <c r="L36" s="28"/>
      <c r="M36" s="27">
        <v>17.399999999999999</v>
      </c>
      <c r="N36" s="26">
        <f>169.81/2</f>
        <v>84.905000000000001</v>
      </c>
      <c r="O36" s="28">
        <f>N36</f>
        <v>84.905000000000001</v>
      </c>
      <c r="P36" s="27">
        <v>17.399999999999999</v>
      </c>
      <c r="Q36" s="74"/>
      <c r="R36" s="75">
        <f>361.12/2</f>
        <v>180.56</v>
      </c>
      <c r="S36" s="75">
        <f>361.12/2</f>
        <v>180.56</v>
      </c>
      <c r="T36" s="30">
        <v>0</v>
      </c>
      <c r="U36" s="31">
        <v>37.43</v>
      </c>
      <c r="V36" s="31">
        <v>17.399999999999999</v>
      </c>
      <c r="W36" s="31">
        <v>47.44</v>
      </c>
      <c r="X36" s="31">
        <v>17.399999999999999</v>
      </c>
      <c r="Y36" s="31">
        <v>0</v>
      </c>
      <c r="Z36" s="32">
        <v>0</v>
      </c>
      <c r="AA36" s="32">
        <v>17.399999999999999</v>
      </c>
      <c r="AB36" s="65">
        <v>0</v>
      </c>
      <c r="AC36" s="32">
        <v>0</v>
      </c>
      <c r="AD36" s="32">
        <v>27.41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</row>
    <row r="37" spans="1:36" ht="15.75" thickBot="1" x14ac:dyDescent="0.3">
      <c r="A37" s="33"/>
      <c r="B37" s="34" t="s">
        <v>38</v>
      </c>
      <c r="C37" s="34"/>
      <c r="D37" s="34"/>
      <c r="E37" s="34"/>
      <c r="F37" s="34"/>
      <c r="G37" s="34"/>
      <c r="H37" s="35" t="s">
        <v>47</v>
      </c>
      <c r="I37" s="78">
        <f t="shared" ref="I37:M37" si="33">I33-(I34+I36)</f>
        <v>1602</v>
      </c>
      <c r="J37" s="79">
        <f t="shared" si="33"/>
        <v>2247.89</v>
      </c>
      <c r="K37" s="37">
        <f t="shared" si="33"/>
        <v>2607.89</v>
      </c>
      <c r="L37" s="38">
        <f t="shared" si="33"/>
        <v>2337.89</v>
      </c>
      <c r="M37" s="39">
        <f t="shared" si="33"/>
        <v>2118.6</v>
      </c>
      <c r="N37" s="36">
        <f>N33-(N34+N36)</f>
        <v>1383.595</v>
      </c>
      <c r="O37" s="38">
        <f>O33-(O34+O36)</f>
        <v>1944.2950000000001</v>
      </c>
      <c r="P37" s="39">
        <f t="shared" ref="P37:AJ37" si="34">P33-(P34+P36)</f>
        <v>2118.6</v>
      </c>
      <c r="Q37" s="56">
        <f t="shared" si="34"/>
        <v>2136</v>
      </c>
      <c r="R37" s="80">
        <f t="shared" si="34"/>
        <v>2169.04</v>
      </c>
      <c r="S37" s="81">
        <f t="shared" si="34"/>
        <v>1902.04</v>
      </c>
      <c r="T37" s="40">
        <f t="shared" si="34"/>
        <v>1335</v>
      </c>
      <c r="U37" s="41">
        <f t="shared" si="34"/>
        <v>2365.5700000000002</v>
      </c>
      <c r="V37" s="41">
        <f t="shared" si="34"/>
        <v>2118.6</v>
      </c>
      <c r="W37" s="41">
        <f t="shared" si="34"/>
        <v>2489.06</v>
      </c>
      <c r="X37" s="41">
        <f t="shared" si="34"/>
        <v>2118.6</v>
      </c>
      <c r="Y37" s="41">
        <f t="shared" si="34"/>
        <v>1335</v>
      </c>
      <c r="Z37" s="41">
        <f t="shared" si="34"/>
        <v>934.5</v>
      </c>
      <c r="AA37" s="41">
        <f t="shared" si="34"/>
        <v>2118.6</v>
      </c>
      <c r="AB37" s="82">
        <f t="shared" si="34"/>
        <v>1869</v>
      </c>
      <c r="AC37" s="41">
        <f t="shared" si="34"/>
        <v>2403</v>
      </c>
      <c r="AD37" s="41">
        <f t="shared" si="34"/>
        <v>2242.09</v>
      </c>
      <c r="AE37" s="41">
        <f t="shared" si="34"/>
        <v>1869</v>
      </c>
      <c r="AF37" s="41">
        <f t="shared" si="34"/>
        <v>0</v>
      </c>
      <c r="AG37" s="41">
        <f t="shared" si="34"/>
        <v>0</v>
      </c>
      <c r="AH37" s="41">
        <f t="shared" si="34"/>
        <v>0</v>
      </c>
      <c r="AI37" s="41">
        <f t="shared" si="34"/>
        <v>0</v>
      </c>
      <c r="AJ37" s="41">
        <f t="shared" si="34"/>
        <v>0</v>
      </c>
    </row>
    <row r="38" spans="1:36" ht="12.75" customHeight="1" x14ac:dyDescent="0.25">
      <c r="A38" s="12" t="s">
        <v>37</v>
      </c>
      <c r="B38" s="13" t="s">
        <v>38</v>
      </c>
      <c r="C38" s="13" t="s">
        <v>39</v>
      </c>
      <c r="D38" s="13" t="s">
        <v>37</v>
      </c>
      <c r="E38" s="13" t="s">
        <v>64</v>
      </c>
      <c r="F38" s="13" t="s">
        <v>65</v>
      </c>
      <c r="G38" s="13" t="s">
        <v>66</v>
      </c>
      <c r="H38" s="14" t="s">
        <v>43</v>
      </c>
      <c r="I38" s="15">
        <v>1710</v>
      </c>
      <c r="J38" s="16">
        <v>2280</v>
      </c>
      <c r="K38" s="54">
        <v>2400</v>
      </c>
      <c r="L38" s="67">
        <v>2280</v>
      </c>
      <c r="M38" s="18">
        <v>2400</v>
      </c>
      <c r="N38" s="15">
        <v>1440</v>
      </c>
      <c r="O38" s="17">
        <v>2040</v>
      </c>
      <c r="P38" s="19">
        <v>2400</v>
      </c>
      <c r="Q38" s="20">
        <v>2400</v>
      </c>
      <c r="R38" s="20">
        <v>2400</v>
      </c>
      <c r="S38" s="20">
        <v>2400</v>
      </c>
      <c r="T38" s="20"/>
      <c r="U38" s="20"/>
      <c r="V38" s="20"/>
      <c r="W38" s="20"/>
      <c r="X38" s="20"/>
      <c r="Y38" s="20"/>
      <c r="Z38" s="21"/>
      <c r="AA38" s="21"/>
      <c r="AB38" s="64"/>
      <c r="AC38" s="21"/>
      <c r="AD38" s="21"/>
      <c r="AE38" s="21"/>
      <c r="AF38" s="22"/>
      <c r="AG38" s="22"/>
      <c r="AH38" s="22"/>
      <c r="AI38" s="22"/>
      <c r="AJ38" s="22"/>
    </row>
    <row r="39" spans="1:36" x14ac:dyDescent="0.25">
      <c r="A39" s="23"/>
      <c r="B39" s="24" t="s">
        <v>38</v>
      </c>
      <c r="C39" s="24"/>
      <c r="D39" s="24"/>
      <c r="E39" s="24"/>
      <c r="F39" s="24"/>
      <c r="G39" s="24"/>
      <c r="H39" s="25" t="s">
        <v>44</v>
      </c>
      <c r="I39" s="26">
        <f>608.44/3</f>
        <v>202.81333333333336</v>
      </c>
      <c r="J39" s="29">
        <f t="shared" ref="J39:K39" si="35">608.44/3</f>
        <v>202.81333333333336</v>
      </c>
      <c r="K39" s="55">
        <f t="shared" si="35"/>
        <v>202.81333333333336</v>
      </c>
      <c r="L39" s="72">
        <f t="shared" ref="L39:X39" si="36">L38*0.11</f>
        <v>250.8</v>
      </c>
      <c r="M39" s="27">
        <f t="shared" si="36"/>
        <v>264</v>
      </c>
      <c r="N39" s="26">
        <f t="shared" si="36"/>
        <v>158.4</v>
      </c>
      <c r="O39" s="28">
        <f t="shared" si="36"/>
        <v>224.4</v>
      </c>
      <c r="P39" s="30">
        <f t="shared" si="36"/>
        <v>264</v>
      </c>
      <c r="Q39" s="31">
        <f t="shared" si="36"/>
        <v>264</v>
      </c>
      <c r="R39" s="31">
        <f t="shared" si="36"/>
        <v>264</v>
      </c>
      <c r="S39" s="31">
        <f t="shared" si="36"/>
        <v>264</v>
      </c>
      <c r="T39" s="31">
        <f t="shared" si="36"/>
        <v>0</v>
      </c>
      <c r="U39" s="31">
        <f t="shared" si="36"/>
        <v>0</v>
      </c>
      <c r="V39" s="31">
        <f t="shared" si="36"/>
        <v>0</v>
      </c>
      <c r="W39" s="31">
        <f t="shared" si="36"/>
        <v>0</v>
      </c>
      <c r="X39" s="31">
        <f t="shared" si="36"/>
        <v>0</v>
      </c>
      <c r="Y39" s="31"/>
      <c r="Z39" s="32"/>
      <c r="AA39" s="32"/>
      <c r="AB39" s="65"/>
      <c r="AC39" s="32"/>
      <c r="AD39" s="32"/>
      <c r="AE39" s="32"/>
      <c r="AF39" s="45"/>
      <c r="AG39" s="45"/>
      <c r="AH39" s="45"/>
      <c r="AI39" s="45"/>
      <c r="AJ39" s="45"/>
    </row>
    <row r="40" spans="1:36" x14ac:dyDescent="0.25">
      <c r="A40" s="23"/>
      <c r="B40" s="24" t="s">
        <v>38</v>
      </c>
      <c r="C40" s="24"/>
      <c r="D40" s="24"/>
      <c r="E40" s="24"/>
      <c r="F40" s="24"/>
      <c r="G40" s="24"/>
      <c r="H40" s="25" t="s">
        <v>45</v>
      </c>
      <c r="I40" s="26">
        <f t="shared" ref="I40:Z40" si="37">I38*0.2</f>
        <v>342</v>
      </c>
      <c r="J40" s="29">
        <f t="shared" si="37"/>
        <v>456</v>
      </c>
      <c r="K40" s="55">
        <f t="shared" si="37"/>
        <v>480</v>
      </c>
      <c r="L40" s="72">
        <f t="shared" si="37"/>
        <v>456</v>
      </c>
      <c r="M40" s="27">
        <f t="shared" si="37"/>
        <v>480</v>
      </c>
      <c r="N40" s="26">
        <f t="shared" si="37"/>
        <v>288</v>
      </c>
      <c r="O40" s="28">
        <f t="shared" si="37"/>
        <v>408</v>
      </c>
      <c r="P40" s="30">
        <f t="shared" si="37"/>
        <v>480</v>
      </c>
      <c r="Q40" s="31">
        <f t="shared" si="37"/>
        <v>480</v>
      </c>
      <c r="R40" s="31">
        <f t="shared" si="37"/>
        <v>480</v>
      </c>
      <c r="S40" s="31">
        <f t="shared" si="37"/>
        <v>480</v>
      </c>
      <c r="T40" s="31">
        <f t="shared" si="37"/>
        <v>0</v>
      </c>
      <c r="U40" s="31">
        <f t="shared" si="37"/>
        <v>0</v>
      </c>
      <c r="V40" s="31">
        <f t="shared" si="37"/>
        <v>0</v>
      </c>
      <c r="W40" s="31">
        <f t="shared" si="37"/>
        <v>0</v>
      </c>
      <c r="X40" s="31">
        <f t="shared" si="37"/>
        <v>0</v>
      </c>
      <c r="Y40" s="31">
        <f t="shared" si="37"/>
        <v>0</v>
      </c>
      <c r="Z40" s="31">
        <f t="shared" si="37"/>
        <v>0</v>
      </c>
      <c r="AA40" s="32"/>
      <c r="AB40" s="65"/>
      <c r="AC40" s="32"/>
      <c r="AD40" s="32"/>
      <c r="AE40" s="32"/>
      <c r="AF40" s="45"/>
      <c r="AG40" s="45"/>
      <c r="AH40" s="45"/>
      <c r="AI40" s="45"/>
      <c r="AJ40" s="45"/>
    </row>
    <row r="41" spans="1:36" x14ac:dyDescent="0.25">
      <c r="A41" s="23"/>
      <c r="B41" s="24" t="s">
        <v>38</v>
      </c>
      <c r="C41" s="24"/>
      <c r="D41" s="24"/>
      <c r="E41" s="24"/>
      <c r="F41" s="24"/>
      <c r="G41" s="24"/>
      <c r="H41" s="25" t="s">
        <v>46</v>
      </c>
      <c r="I41" s="26">
        <f>512.02/3</f>
        <v>170.67333333333332</v>
      </c>
      <c r="J41" s="26">
        <f t="shared" ref="J41:K41" si="38">512.02/3</f>
        <v>170.67333333333332</v>
      </c>
      <c r="K41" s="74">
        <f t="shared" si="38"/>
        <v>170.67333333333332</v>
      </c>
      <c r="L41" s="72">
        <v>0</v>
      </c>
      <c r="M41" s="27">
        <v>0</v>
      </c>
      <c r="N41" s="26">
        <v>0</v>
      </c>
      <c r="O41" s="26">
        <v>46.83</v>
      </c>
      <c r="P41" s="30">
        <v>0</v>
      </c>
      <c r="Q41" s="31">
        <f>200.69/2</f>
        <v>100.345</v>
      </c>
      <c r="R41" s="31">
        <f>200.69/2</f>
        <v>100.345</v>
      </c>
      <c r="S41" s="31">
        <v>0</v>
      </c>
      <c r="T41" s="31"/>
      <c r="U41" s="31"/>
      <c r="V41" s="31"/>
      <c r="W41" s="31"/>
      <c r="X41" s="31"/>
      <c r="Y41" s="31"/>
      <c r="Z41" s="32"/>
      <c r="AA41" s="32"/>
      <c r="AB41" s="65"/>
      <c r="AC41" s="32"/>
      <c r="AD41" s="32"/>
      <c r="AE41" s="32"/>
      <c r="AF41" s="45"/>
      <c r="AG41" s="45"/>
      <c r="AH41" s="45"/>
      <c r="AI41" s="45"/>
      <c r="AJ41" s="45"/>
    </row>
    <row r="42" spans="1:36" ht="15.75" thickBot="1" x14ac:dyDescent="0.3">
      <c r="A42" s="33"/>
      <c r="B42" s="34" t="s">
        <v>38</v>
      </c>
      <c r="C42" s="34"/>
      <c r="D42" s="34"/>
      <c r="E42" s="34"/>
      <c r="F42" s="34"/>
      <c r="G42" s="34"/>
      <c r="H42" s="35" t="s">
        <v>47</v>
      </c>
      <c r="I42" s="36">
        <f t="shared" ref="I42:Z42" si="39">I38-(I39+I41)</f>
        <v>1336.5133333333333</v>
      </c>
      <c r="J42" s="37">
        <f t="shared" si="39"/>
        <v>1906.5133333333333</v>
      </c>
      <c r="K42" s="83">
        <f t="shared" si="39"/>
        <v>2026.5133333333333</v>
      </c>
      <c r="L42" s="78">
        <f t="shared" si="39"/>
        <v>2029.2</v>
      </c>
      <c r="M42" s="39">
        <f t="shared" si="39"/>
        <v>2136</v>
      </c>
      <c r="N42" s="36">
        <f t="shared" si="39"/>
        <v>1281.5999999999999</v>
      </c>
      <c r="O42" s="38">
        <f t="shared" si="39"/>
        <v>1768.77</v>
      </c>
      <c r="P42" s="40">
        <f t="shared" si="39"/>
        <v>2136</v>
      </c>
      <c r="Q42" s="41">
        <f t="shared" si="39"/>
        <v>2035.655</v>
      </c>
      <c r="R42" s="41">
        <f t="shared" si="39"/>
        <v>2035.655</v>
      </c>
      <c r="S42" s="41">
        <f t="shared" si="39"/>
        <v>2136</v>
      </c>
      <c r="T42" s="41">
        <f t="shared" si="39"/>
        <v>0</v>
      </c>
      <c r="U42" s="41">
        <f t="shared" si="39"/>
        <v>0</v>
      </c>
      <c r="V42" s="41">
        <f t="shared" si="39"/>
        <v>0</v>
      </c>
      <c r="W42" s="41">
        <f t="shared" si="39"/>
        <v>0</v>
      </c>
      <c r="X42" s="41">
        <f t="shared" si="39"/>
        <v>0</v>
      </c>
      <c r="Y42" s="41">
        <f t="shared" si="39"/>
        <v>0</v>
      </c>
      <c r="Z42" s="41">
        <f t="shared" si="39"/>
        <v>0</v>
      </c>
      <c r="AA42" s="57"/>
      <c r="AB42" s="66"/>
      <c r="AC42" s="57"/>
      <c r="AD42" s="57"/>
      <c r="AE42" s="57"/>
      <c r="AF42" s="58"/>
      <c r="AG42" s="58"/>
      <c r="AH42" s="58"/>
      <c r="AI42" s="58"/>
      <c r="AJ42" s="58"/>
    </row>
    <row r="43" spans="1:36" ht="12.75" customHeight="1" x14ac:dyDescent="0.25">
      <c r="A43" s="12" t="s">
        <v>37</v>
      </c>
      <c r="B43" s="13" t="s">
        <v>38</v>
      </c>
      <c r="C43" s="13" t="s">
        <v>39</v>
      </c>
      <c r="D43" s="13" t="s">
        <v>37</v>
      </c>
      <c r="E43" s="13" t="s">
        <v>67</v>
      </c>
      <c r="F43" s="13" t="s">
        <v>68</v>
      </c>
      <c r="G43" s="13" t="s">
        <v>63</v>
      </c>
      <c r="H43" s="14" t="s">
        <v>43</v>
      </c>
      <c r="I43" s="15"/>
      <c r="J43" s="16"/>
      <c r="K43" s="54">
        <v>1200</v>
      </c>
      <c r="L43" s="67">
        <v>2280</v>
      </c>
      <c r="M43" s="19">
        <v>2400</v>
      </c>
      <c r="N43" s="20">
        <v>1560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1"/>
      <c r="AA43" s="21"/>
      <c r="AB43" s="64"/>
      <c r="AC43" s="21"/>
      <c r="AD43" s="21"/>
      <c r="AE43" s="21"/>
      <c r="AF43" s="22"/>
      <c r="AG43" s="22"/>
      <c r="AH43" s="22"/>
      <c r="AI43" s="22"/>
      <c r="AJ43" s="22"/>
    </row>
    <row r="44" spans="1:36" x14ac:dyDescent="0.25">
      <c r="A44" s="23"/>
      <c r="B44" s="24" t="s">
        <v>38</v>
      </c>
      <c r="C44" s="24"/>
      <c r="D44" s="24"/>
      <c r="E44" s="24"/>
      <c r="F44" s="24"/>
      <c r="G44" s="24"/>
      <c r="H44" s="25" t="s">
        <v>44</v>
      </c>
      <c r="I44" s="26">
        <f t="shared" ref="I44:L44" si="40">I43*0.11</f>
        <v>0</v>
      </c>
      <c r="J44" s="29">
        <f t="shared" si="40"/>
        <v>0</v>
      </c>
      <c r="K44" s="55">
        <f t="shared" si="40"/>
        <v>132</v>
      </c>
      <c r="L44" s="72">
        <f t="shared" si="40"/>
        <v>250.8</v>
      </c>
      <c r="M44" s="30">
        <f>M43*0.11</f>
        <v>264</v>
      </c>
      <c r="N44" s="31">
        <f t="shared" ref="N44:X44" si="41">N43*0.11</f>
        <v>171.6</v>
      </c>
      <c r="O44" s="31">
        <f t="shared" si="41"/>
        <v>0</v>
      </c>
      <c r="P44" s="31">
        <f t="shared" si="41"/>
        <v>0</v>
      </c>
      <c r="Q44" s="31">
        <f t="shared" si="41"/>
        <v>0</v>
      </c>
      <c r="R44" s="31">
        <f t="shared" si="41"/>
        <v>0</v>
      </c>
      <c r="S44" s="31">
        <f t="shared" si="41"/>
        <v>0</v>
      </c>
      <c r="T44" s="31">
        <f t="shared" si="41"/>
        <v>0</v>
      </c>
      <c r="U44" s="31">
        <f t="shared" si="41"/>
        <v>0</v>
      </c>
      <c r="V44" s="31">
        <f t="shared" si="41"/>
        <v>0</v>
      </c>
      <c r="W44" s="31">
        <f t="shared" si="41"/>
        <v>0</v>
      </c>
      <c r="X44" s="31">
        <f t="shared" si="41"/>
        <v>0</v>
      </c>
      <c r="Y44" s="31"/>
      <c r="Z44" s="32"/>
      <c r="AA44" s="32"/>
      <c r="AB44" s="65"/>
      <c r="AC44" s="32"/>
      <c r="AD44" s="32"/>
      <c r="AE44" s="32"/>
      <c r="AF44" s="45"/>
      <c r="AG44" s="45"/>
      <c r="AH44" s="45"/>
      <c r="AI44" s="45"/>
      <c r="AJ44" s="45"/>
    </row>
    <row r="45" spans="1:36" x14ac:dyDescent="0.25">
      <c r="A45" s="23"/>
      <c r="B45" s="24" t="s">
        <v>38</v>
      </c>
      <c r="C45" s="24"/>
      <c r="D45" s="24"/>
      <c r="E45" s="24"/>
      <c r="F45" s="24"/>
      <c r="G45" s="24"/>
      <c r="H45" s="25" t="s">
        <v>45</v>
      </c>
      <c r="I45" s="26">
        <f t="shared" ref="I45:Z45" si="42">I43*0.2</f>
        <v>0</v>
      </c>
      <c r="J45" s="29">
        <f t="shared" si="42"/>
        <v>0</v>
      </c>
      <c r="K45" s="55">
        <f t="shared" si="42"/>
        <v>240</v>
      </c>
      <c r="L45" s="72">
        <f t="shared" si="42"/>
        <v>456</v>
      </c>
      <c r="M45" s="30">
        <f>M43*0.2</f>
        <v>480</v>
      </c>
      <c r="N45" s="31">
        <f t="shared" si="42"/>
        <v>312</v>
      </c>
      <c r="O45" s="31">
        <f t="shared" si="42"/>
        <v>0</v>
      </c>
      <c r="P45" s="31">
        <f t="shared" si="42"/>
        <v>0</v>
      </c>
      <c r="Q45" s="31">
        <f t="shared" si="42"/>
        <v>0</v>
      </c>
      <c r="R45" s="31">
        <f t="shared" si="42"/>
        <v>0</v>
      </c>
      <c r="S45" s="31">
        <f t="shared" si="42"/>
        <v>0</v>
      </c>
      <c r="T45" s="31">
        <f t="shared" si="42"/>
        <v>0</v>
      </c>
      <c r="U45" s="31">
        <f t="shared" si="42"/>
        <v>0</v>
      </c>
      <c r="V45" s="31">
        <f t="shared" si="42"/>
        <v>0</v>
      </c>
      <c r="W45" s="31">
        <f t="shared" si="42"/>
        <v>0</v>
      </c>
      <c r="X45" s="31">
        <f t="shared" si="42"/>
        <v>0</v>
      </c>
      <c r="Y45" s="31">
        <f t="shared" si="42"/>
        <v>0</v>
      </c>
      <c r="Z45" s="31">
        <f t="shared" si="42"/>
        <v>0</v>
      </c>
      <c r="AA45" s="32"/>
      <c r="AB45" s="65"/>
      <c r="AC45" s="32"/>
      <c r="AD45" s="32"/>
      <c r="AE45" s="32"/>
      <c r="AF45" s="45"/>
      <c r="AG45" s="45"/>
      <c r="AH45" s="45"/>
      <c r="AI45" s="45"/>
      <c r="AJ45" s="45"/>
    </row>
    <row r="46" spans="1:36" x14ac:dyDescent="0.25">
      <c r="A46" s="23"/>
      <c r="B46" s="24" t="s">
        <v>38</v>
      </c>
      <c r="C46" s="24"/>
      <c r="D46" s="24"/>
      <c r="E46" s="24"/>
      <c r="F46" s="24"/>
      <c r="G46" s="24"/>
      <c r="H46" s="25" t="s">
        <v>46</v>
      </c>
      <c r="I46" s="26"/>
      <c r="J46" s="29"/>
      <c r="K46" s="55"/>
      <c r="L46" s="72">
        <v>0</v>
      </c>
      <c r="M46" s="30">
        <v>3.18</v>
      </c>
      <c r="N46" s="31">
        <v>0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2"/>
      <c r="AA46" s="32"/>
      <c r="AB46" s="65"/>
      <c r="AC46" s="32"/>
      <c r="AD46" s="32"/>
      <c r="AE46" s="32"/>
      <c r="AF46" s="45"/>
      <c r="AG46" s="45"/>
      <c r="AH46" s="45"/>
      <c r="AI46" s="45"/>
      <c r="AJ46" s="45"/>
    </row>
    <row r="47" spans="1:36" ht="15.75" thickBot="1" x14ac:dyDescent="0.3">
      <c r="A47" s="33"/>
      <c r="B47" s="34" t="s">
        <v>38</v>
      </c>
      <c r="C47" s="34"/>
      <c r="D47" s="34"/>
      <c r="E47" s="34"/>
      <c r="F47" s="34"/>
      <c r="G47" s="34"/>
      <c r="H47" s="35" t="s">
        <v>47</v>
      </c>
      <c r="I47" s="36">
        <f t="shared" ref="I47:J47" si="43">I43-(I44+I46)</f>
        <v>0</v>
      </c>
      <c r="J47" s="37">
        <f t="shared" si="43"/>
        <v>0</v>
      </c>
      <c r="K47" s="83">
        <v>0</v>
      </c>
      <c r="L47" s="78">
        <f t="shared" ref="L47:Z47" si="44">L43-(L44+L46)</f>
        <v>2029.2</v>
      </c>
      <c r="M47" s="40">
        <f t="shared" si="44"/>
        <v>2132.8200000000002</v>
      </c>
      <c r="N47" s="41">
        <f t="shared" si="44"/>
        <v>1388.4</v>
      </c>
      <c r="O47" s="41">
        <f t="shared" si="44"/>
        <v>0</v>
      </c>
      <c r="P47" s="41">
        <f t="shared" si="44"/>
        <v>0</v>
      </c>
      <c r="Q47" s="41">
        <f t="shared" si="44"/>
        <v>0</v>
      </c>
      <c r="R47" s="41">
        <f t="shared" si="44"/>
        <v>0</v>
      </c>
      <c r="S47" s="41">
        <f t="shared" si="44"/>
        <v>0</v>
      </c>
      <c r="T47" s="41">
        <f t="shared" si="44"/>
        <v>0</v>
      </c>
      <c r="U47" s="41">
        <f t="shared" si="44"/>
        <v>0</v>
      </c>
      <c r="V47" s="41">
        <f t="shared" si="44"/>
        <v>0</v>
      </c>
      <c r="W47" s="41">
        <f t="shared" si="44"/>
        <v>0</v>
      </c>
      <c r="X47" s="41">
        <f t="shared" si="44"/>
        <v>0</v>
      </c>
      <c r="Y47" s="41">
        <f t="shared" si="44"/>
        <v>0</v>
      </c>
      <c r="Z47" s="41">
        <f t="shared" si="44"/>
        <v>0</v>
      </c>
      <c r="AA47" s="57"/>
      <c r="AB47" s="66"/>
      <c r="AC47" s="57"/>
      <c r="AD47" s="57"/>
      <c r="AE47" s="57"/>
      <c r="AF47" s="58"/>
      <c r="AG47" s="58"/>
      <c r="AH47" s="58"/>
      <c r="AI47" s="58"/>
      <c r="AJ47" s="58"/>
    </row>
    <row r="48" spans="1:36" ht="12.75" customHeight="1" x14ac:dyDescent="0.25">
      <c r="A48" s="12" t="s">
        <v>37</v>
      </c>
      <c r="B48" s="13" t="s">
        <v>38</v>
      </c>
      <c r="C48" s="13" t="s">
        <v>39</v>
      </c>
      <c r="D48" s="13" t="s">
        <v>37</v>
      </c>
      <c r="E48" s="13" t="s">
        <v>69</v>
      </c>
      <c r="F48" s="13" t="s">
        <v>70</v>
      </c>
      <c r="G48" s="13" t="s">
        <v>42</v>
      </c>
      <c r="H48" s="14" t="s">
        <v>43</v>
      </c>
      <c r="I48" s="15">
        <v>0</v>
      </c>
      <c r="J48" s="16">
        <v>0</v>
      </c>
      <c r="K48" s="16">
        <v>0</v>
      </c>
      <c r="L48" s="17">
        <v>360</v>
      </c>
      <c r="M48" s="18">
        <v>1512</v>
      </c>
      <c r="N48" s="15">
        <v>1656</v>
      </c>
      <c r="O48" s="17">
        <v>1368</v>
      </c>
      <c r="P48" s="18">
        <v>1008</v>
      </c>
      <c r="Q48" s="15">
        <v>1440</v>
      </c>
      <c r="R48" s="16">
        <v>1656</v>
      </c>
      <c r="S48" s="54">
        <v>1440</v>
      </c>
      <c r="T48" s="15">
        <v>792</v>
      </c>
      <c r="U48" s="17">
        <v>1656</v>
      </c>
      <c r="V48" s="19">
        <v>1440</v>
      </c>
      <c r="W48" s="20">
        <v>1656</v>
      </c>
      <c r="X48" s="20"/>
      <c r="Y48" s="20"/>
      <c r="Z48" s="21"/>
      <c r="AA48" s="21">
        <v>1296</v>
      </c>
      <c r="AB48" s="64">
        <v>1224</v>
      </c>
      <c r="AC48" s="21">
        <v>1512</v>
      </c>
      <c r="AD48" s="21">
        <v>1584</v>
      </c>
      <c r="AE48" s="21">
        <v>1224</v>
      </c>
      <c r="AF48" s="22"/>
      <c r="AG48" s="22"/>
      <c r="AH48" s="22"/>
      <c r="AI48" s="22"/>
      <c r="AJ48" s="22"/>
    </row>
    <row r="49" spans="1:36" x14ac:dyDescent="0.25">
      <c r="A49" s="23"/>
      <c r="B49" s="24" t="s">
        <v>38</v>
      </c>
      <c r="C49" s="24"/>
      <c r="D49" s="24"/>
      <c r="E49" s="24"/>
      <c r="F49" s="24"/>
      <c r="G49" s="24"/>
      <c r="H49" s="25" t="s">
        <v>44</v>
      </c>
      <c r="I49" s="26">
        <f t="shared" ref="I49:O49" si="45">I48*0.11</f>
        <v>0</v>
      </c>
      <c r="J49" s="29">
        <f t="shared" si="45"/>
        <v>0</v>
      </c>
      <c r="K49" s="29">
        <f t="shared" si="45"/>
        <v>0</v>
      </c>
      <c r="L49" s="28">
        <f t="shared" si="45"/>
        <v>39.6</v>
      </c>
      <c r="M49" s="27">
        <f t="shared" si="45"/>
        <v>166.32</v>
      </c>
      <c r="N49" s="26">
        <f t="shared" si="45"/>
        <v>182.16</v>
      </c>
      <c r="O49" s="28">
        <f t="shared" si="45"/>
        <v>150.47999999999999</v>
      </c>
      <c r="P49" s="27">
        <f>P48*0.11</f>
        <v>110.88</v>
      </c>
      <c r="Q49" s="26">
        <f t="shared" ref="Q49:AJ49" si="46">Q48*0.11</f>
        <v>158.4</v>
      </c>
      <c r="R49" s="29">
        <f t="shared" si="46"/>
        <v>182.16</v>
      </c>
      <c r="S49" s="55">
        <f t="shared" si="46"/>
        <v>158.4</v>
      </c>
      <c r="T49" s="26">
        <f t="shared" si="46"/>
        <v>87.12</v>
      </c>
      <c r="U49" s="28">
        <f t="shared" si="46"/>
        <v>182.16</v>
      </c>
      <c r="V49" s="30">
        <f t="shared" si="46"/>
        <v>158.4</v>
      </c>
      <c r="W49" s="31">
        <f t="shared" si="46"/>
        <v>182.16</v>
      </c>
      <c r="X49" s="31">
        <f t="shared" si="46"/>
        <v>0</v>
      </c>
      <c r="Y49" s="31">
        <f t="shared" si="46"/>
        <v>0</v>
      </c>
      <c r="Z49" s="31">
        <f t="shared" si="46"/>
        <v>0</v>
      </c>
      <c r="AA49" s="31">
        <f t="shared" si="46"/>
        <v>142.56</v>
      </c>
      <c r="AB49" s="77">
        <f t="shared" si="46"/>
        <v>134.64000000000001</v>
      </c>
      <c r="AC49" s="31">
        <f t="shared" si="46"/>
        <v>166.32</v>
      </c>
      <c r="AD49" s="31">
        <f t="shared" si="46"/>
        <v>174.24</v>
      </c>
      <c r="AE49" s="31">
        <f t="shared" si="46"/>
        <v>134.64000000000001</v>
      </c>
      <c r="AF49" s="31">
        <f t="shared" si="46"/>
        <v>0</v>
      </c>
      <c r="AG49" s="31">
        <f t="shared" si="46"/>
        <v>0</v>
      </c>
      <c r="AH49" s="31">
        <f t="shared" si="46"/>
        <v>0</v>
      </c>
      <c r="AI49" s="31">
        <f t="shared" si="46"/>
        <v>0</v>
      </c>
      <c r="AJ49" s="31">
        <f t="shared" si="46"/>
        <v>0</v>
      </c>
    </row>
    <row r="50" spans="1:36" x14ac:dyDescent="0.25">
      <c r="A50" s="23"/>
      <c r="B50" s="24" t="s">
        <v>38</v>
      </c>
      <c r="C50" s="24"/>
      <c r="D50" s="24"/>
      <c r="E50" s="24"/>
      <c r="F50" s="24"/>
      <c r="G50" s="24"/>
      <c r="H50" s="25" t="s">
        <v>45</v>
      </c>
      <c r="I50" s="26">
        <f t="shared" ref="I50:AJ50" si="47">I48*0.2</f>
        <v>0</v>
      </c>
      <c r="J50" s="29">
        <f t="shared" si="47"/>
        <v>0</v>
      </c>
      <c r="K50" s="29">
        <f t="shared" si="47"/>
        <v>0</v>
      </c>
      <c r="L50" s="28">
        <f t="shared" si="47"/>
        <v>72</v>
      </c>
      <c r="M50" s="27">
        <f t="shared" si="47"/>
        <v>302.40000000000003</v>
      </c>
      <c r="N50" s="26">
        <f t="shared" si="47"/>
        <v>331.20000000000005</v>
      </c>
      <c r="O50" s="28">
        <f t="shared" si="47"/>
        <v>273.60000000000002</v>
      </c>
      <c r="P50" s="27">
        <f>P48*0.2</f>
        <v>201.60000000000002</v>
      </c>
      <c r="Q50" s="26">
        <f t="shared" ref="Q50:S50" si="48">Q48*0.2</f>
        <v>288</v>
      </c>
      <c r="R50" s="73">
        <f t="shared" si="48"/>
        <v>331.20000000000005</v>
      </c>
      <c r="S50" s="84">
        <f t="shared" si="48"/>
        <v>288</v>
      </c>
      <c r="T50" s="26">
        <f t="shared" si="47"/>
        <v>158.4</v>
      </c>
      <c r="U50" s="28">
        <f t="shared" si="47"/>
        <v>331.20000000000005</v>
      </c>
      <c r="V50" s="30">
        <f t="shared" si="47"/>
        <v>288</v>
      </c>
      <c r="W50" s="31">
        <f t="shared" si="47"/>
        <v>331.20000000000005</v>
      </c>
      <c r="X50" s="31">
        <f t="shared" si="47"/>
        <v>0</v>
      </c>
      <c r="Y50" s="31">
        <f t="shared" si="47"/>
        <v>0</v>
      </c>
      <c r="Z50" s="31">
        <f t="shared" si="47"/>
        <v>0</v>
      </c>
      <c r="AA50" s="31">
        <f t="shared" si="47"/>
        <v>259.2</v>
      </c>
      <c r="AB50" s="77">
        <f t="shared" si="47"/>
        <v>244.8</v>
      </c>
      <c r="AC50" s="31">
        <f t="shared" si="47"/>
        <v>302.40000000000003</v>
      </c>
      <c r="AD50" s="31">
        <f t="shared" si="47"/>
        <v>316.8</v>
      </c>
      <c r="AE50" s="31">
        <f t="shared" si="47"/>
        <v>244.8</v>
      </c>
      <c r="AF50" s="31">
        <f t="shared" si="47"/>
        <v>0</v>
      </c>
      <c r="AG50" s="31">
        <f t="shared" si="47"/>
        <v>0</v>
      </c>
      <c r="AH50" s="31">
        <f t="shared" si="47"/>
        <v>0</v>
      </c>
      <c r="AI50" s="31">
        <f t="shared" si="47"/>
        <v>0</v>
      </c>
      <c r="AJ50" s="31">
        <f t="shared" si="47"/>
        <v>0</v>
      </c>
    </row>
    <row r="51" spans="1:36" x14ac:dyDescent="0.25">
      <c r="A51" s="23"/>
      <c r="B51" s="24" t="s">
        <v>38</v>
      </c>
      <c r="C51" s="24"/>
      <c r="D51" s="24"/>
      <c r="E51" s="24"/>
      <c r="F51" s="24"/>
      <c r="G51" s="24"/>
      <c r="H51" s="25" t="s">
        <v>46</v>
      </c>
      <c r="I51" s="26"/>
      <c r="J51" s="29"/>
      <c r="K51" s="29"/>
      <c r="L51" s="28">
        <v>0</v>
      </c>
      <c r="M51" s="27">
        <v>0</v>
      </c>
      <c r="N51" s="26">
        <f>59.05/2</f>
        <v>29.524999999999999</v>
      </c>
      <c r="O51" s="28">
        <f>N51</f>
        <v>29.524999999999999</v>
      </c>
      <c r="P51" s="27">
        <v>0</v>
      </c>
      <c r="Q51" s="26">
        <f>272.21/3</f>
        <v>90.736666666666665</v>
      </c>
      <c r="R51" s="26">
        <f t="shared" ref="R51:S51" si="49">272.21/3</f>
        <v>90.736666666666665</v>
      </c>
      <c r="S51" s="74">
        <f t="shared" si="49"/>
        <v>90.736666666666665</v>
      </c>
      <c r="T51" s="26">
        <f>20.61/2</f>
        <v>10.305</v>
      </c>
      <c r="U51" s="26">
        <f>20.61/2</f>
        <v>10.305</v>
      </c>
      <c r="V51" s="30">
        <v>0</v>
      </c>
      <c r="W51" s="31">
        <v>0</v>
      </c>
      <c r="X51" s="31"/>
      <c r="Y51" s="31"/>
      <c r="Z51" s="31"/>
      <c r="AA51" s="31">
        <v>0</v>
      </c>
      <c r="AB51" s="77"/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</row>
    <row r="52" spans="1:36" ht="15.75" thickBot="1" x14ac:dyDescent="0.3">
      <c r="A52" s="33"/>
      <c r="B52" s="34" t="s">
        <v>38</v>
      </c>
      <c r="C52" s="34"/>
      <c r="D52" s="34"/>
      <c r="E52" s="34"/>
      <c r="F52" s="34"/>
      <c r="G52" s="34"/>
      <c r="H52" s="35" t="s">
        <v>47</v>
      </c>
      <c r="I52" s="36">
        <f t="shared" ref="I52:AJ52" si="50">I48-(I49+I51)</f>
        <v>0</v>
      </c>
      <c r="J52" s="37">
        <f t="shared" si="50"/>
        <v>0</v>
      </c>
      <c r="K52" s="37">
        <f t="shared" si="50"/>
        <v>0</v>
      </c>
      <c r="L52" s="38">
        <f t="shared" si="50"/>
        <v>320.39999999999998</v>
      </c>
      <c r="M52" s="39">
        <f t="shared" si="50"/>
        <v>1345.68</v>
      </c>
      <c r="N52" s="36">
        <f t="shared" si="50"/>
        <v>1444.3150000000001</v>
      </c>
      <c r="O52" s="38">
        <f t="shared" si="50"/>
        <v>1187.9949999999999</v>
      </c>
      <c r="P52" s="39">
        <f t="shared" si="50"/>
        <v>897.12</v>
      </c>
      <c r="Q52" s="36">
        <f t="shared" si="50"/>
        <v>1190.8633333333332</v>
      </c>
      <c r="R52" s="37">
        <f t="shared" si="50"/>
        <v>1383.1033333333335</v>
      </c>
      <c r="S52" s="83">
        <f t="shared" si="50"/>
        <v>1190.8633333333332</v>
      </c>
      <c r="T52" s="36">
        <f t="shared" si="50"/>
        <v>694.57500000000005</v>
      </c>
      <c r="U52" s="38">
        <f t="shared" si="50"/>
        <v>1463.5350000000001</v>
      </c>
      <c r="V52" s="40">
        <f t="shared" si="50"/>
        <v>1281.5999999999999</v>
      </c>
      <c r="W52" s="41">
        <f t="shared" si="50"/>
        <v>1473.84</v>
      </c>
      <c r="X52" s="41">
        <f t="shared" si="50"/>
        <v>0</v>
      </c>
      <c r="Y52" s="41">
        <f t="shared" si="50"/>
        <v>0</v>
      </c>
      <c r="Z52" s="41">
        <f t="shared" si="50"/>
        <v>0</v>
      </c>
      <c r="AA52" s="41">
        <f t="shared" si="50"/>
        <v>1153.44</v>
      </c>
      <c r="AB52" s="82">
        <f t="shared" si="50"/>
        <v>1089.3599999999999</v>
      </c>
      <c r="AC52" s="41">
        <f t="shared" si="50"/>
        <v>1345.68</v>
      </c>
      <c r="AD52" s="41">
        <f t="shared" si="50"/>
        <v>1409.76</v>
      </c>
      <c r="AE52" s="41">
        <f t="shared" si="50"/>
        <v>1089.3599999999999</v>
      </c>
      <c r="AF52" s="41">
        <f t="shared" si="50"/>
        <v>0</v>
      </c>
      <c r="AG52" s="41">
        <f t="shared" si="50"/>
        <v>0</v>
      </c>
      <c r="AH52" s="41">
        <f t="shared" si="50"/>
        <v>0</v>
      </c>
      <c r="AI52" s="41">
        <f t="shared" si="50"/>
        <v>0</v>
      </c>
      <c r="AJ52" s="41">
        <f t="shared" si="50"/>
        <v>0</v>
      </c>
    </row>
    <row r="53" spans="1:36" ht="12.75" customHeight="1" x14ac:dyDescent="0.25">
      <c r="A53" s="12" t="s">
        <v>37</v>
      </c>
      <c r="B53" s="85" t="s">
        <v>38</v>
      </c>
      <c r="C53" s="12" t="s">
        <v>39</v>
      </c>
      <c r="D53" s="13" t="s">
        <v>37</v>
      </c>
      <c r="E53" s="13" t="s">
        <v>71</v>
      </c>
      <c r="F53" s="13" t="s">
        <v>72</v>
      </c>
      <c r="G53" s="13" t="s">
        <v>50</v>
      </c>
      <c r="H53" s="14" t="s">
        <v>43</v>
      </c>
      <c r="I53" s="15">
        <v>0</v>
      </c>
      <c r="J53" s="16">
        <v>0</v>
      </c>
      <c r="K53" s="16">
        <v>0</v>
      </c>
      <c r="L53" s="17">
        <v>0</v>
      </c>
      <c r="M53" s="18">
        <v>0</v>
      </c>
      <c r="N53" s="15">
        <v>0</v>
      </c>
      <c r="O53" s="17">
        <v>645</v>
      </c>
      <c r="P53" s="18">
        <v>2580</v>
      </c>
      <c r="Q53" s="15">
        <v>2400</v>
      </c>
      <c r="R53" s="16">
        <v>3000</v>
      </c>
      <c r="S53" s="17">
        <v>2400</v>
      </c>
      <c r="T53" s="19">
        <v>600</v>
      </c>
      <c r="U53" s="20">
        <v>2760</v>
      </c>
      <c r="V53" s="20">
        <v>2400</v>
      </c>
      <c r="W53" s="20">
        <v>2820</v>
      </c>
      <c r="X53" s="20">
        <v>2580</v>
      </c>
      <c r="Y53" s="20">
        <v>1800</v>
      </c>
      <c r="Z53" s="21">
        <v>1200</v>
      </c>
      <c r="AA53" s="21">
        <v>2400</v>
      </c>
      <c r="AB53" s="64">
        <v>2280</v>
      </c>
      <c r="AC53" s="22">
        <v>2790</v>
      </c>
      <c r="AD53" s="86">
        <v>2580</v>
      </c>
      <c r="AE53" s="21">
        <v>2280</v>
      </c>
      <c r="AF53" s="22">
        <v>1440</v>
      </c>
      <c r="AG53" s="22"/>
      <c r="AH53" s="22"/>
      <c r="AI53" s="22"/>
      <c r="AJ53" s="22"/>
    </row>
    <row r="54" spans="1:36" x14ac:dyDescent="0.25">
      <c r="A54" s="23"/>
      <c r="B54" s="87" t="s">
        <v>38</v>
      </c>
      <c r="C54" s="23"/>
      <c r="D54" s="24"/>
      <c r="E54" s="24"/>
      <c r="F54" s="24"/>
      <c r="G54" s="24"/>
      <c r="H54" s="25" t="s">
        <v>44</v>
      </c>
      <c r="I54" s="26">
        <f t="shared" ref="I54:P54" si="51">I53*0.11</f>
        <v>0</v>
      </c>
      <c r="J54" s="29">
        <f t="shared" si="51"/>
        <v>0</v>
      </c>
      <c r="K54" s="29">
        <f t="shared" si="51"/>
        <v>0</v>
      </c>
      <c r="L54" s="28">
        <f t="shared" si="51"/>
        <v>0</v>
      </c>
      <c r="M54" s="27">
        <f t="shared" si="51"/>
        <v>0</v>
      </c>
      <c r="N54" s="26">
        <f t="shared" si="51"/>
        <v>0</v>
      </c>
      <c r="O54" s="28">
        <f t="shared" si="51"/>
        <v>70.95</v>
      </c>
      <c r="P54" s="27">
        <f t="shared" si="51"/>
        <v>283.8</v>
      </c>
      <c r="Q54" s="26">
        <f>621.04/3</f>
        <v>207.01333333333332</v>
      </c>
      <c r="R54" s="26">
        <f t="shared" ref="R54:S54" si="52">621.04/3</f>
        <v>207.01333333333332</v>
      </c>
      <c r="S54" s="26">
        <f t="shared" si="52"/>
        <v>207.01333333333332</v>
      </c>
      <c r="T54" s="30">
        <f t="shared" ref="T54:AJ54" si="53">T53*0.11</f>
        <v>66</v>
      </c>
      <c r="U54" s="31">
        <f t="shared" si="53"/>
        <v>303.60000000000002</v>
      </c>
      <c r="V54" s="31">
        <f t="shared" si="53"/>
        <v>264</v>
      </c>
      <c r="W54" s="31">
        <f t="shared" si="53"/>
        <v>310.2</v>
      </c>
      <c r="X54" s="31">
        <f t="shared" si="53"/>
        <v>283.8</v>
      </c>
      <c r="Y54" s="31">
        <f t="shared" si="53"/>
        <v>198</v>
      </c>
      <c r="Z54" s="31">
        <f t="shared" si="53"/>
        <v>132</v>
      </c>
      <c r="AA54" s="31">
        <f t="shared" si="53"/>
        <v>264</v>
      </c>
      <c r="AB54" s="77">
        <f t="shared" si="53"/>
        <v>250.8</v>
      </c>
      <c r="AC54" s="31">
        <f t="shared" si="53"/>
        <v>306.89999999999998</v>
      </c>
      <c r="AD54" s="31">
        <f t="shared" si="53"/>
        <v>283.8</v>
      </c>
      <c r="AE54" s="31">
        <f t="shared" si="53"/>
        <v>250.8</v>
      </c>
      <c r="AF54" s="31">
        <f t="shared" si="53"/>
        <v>158.4</v>
      </c>
      <c r="AG54" s="31">
        <f t="shared" si="53"/>
        <v>0</v>
      </c>
      <c r="AH54" s="31">
        <f t="shared" si="53"/>
        <v>0</v>
      </c>
      <c r="AI54" s="31">
        <f t="shared" si="53"/>
        <v>0</v>
      </c>
      <c r="AJ54" s="31">
        <f t="shared" si="53"/>
        <v>0</v>
      </c>
    </row>
    <row r="55" spans="1:36" x14ac:dyDescent="0.25">
      <c r="A55" s="23"/>
      <c r="B55" s="87" t="s">
        <v>38</v>
      </c>
      <c r="C55" s="23"/>
      <c r="D55" s="24"/>
      <c r="E55" s="24"/>
      <c r="F55" s="24"/>
      <c r="G55" s="24"/>
      <c r="H55" s="25" t="s">
        <v>45</v>
      </c>
      <c r="I55" s="26">
        <f t="shared" ref="I55:AJ55" si="54">I53*0.2</f>
        <v>0</v>
      </c>
      <c r="J55" s="29">
        <f t="shared" si="54"/>
        <v>0</v>
      </c>
      <c r="K55" s="29">
        <f t="shared" si="54"/>
        <v>0</v>
      </c>
      <c r="L55" s="28">
        <f t="shared" si="54"/>
        <v>0</v>
      </c>
      <c r="M55" s="27">
        <f t="shared" si="54"/>
        <v>0</v>
      </c>
      <c r="N55" s="26">
        <f t="shared" si="54"/>
        <v>0</v>
      </c>
      <c r="O55" s="28">
        <f t="shared" si="54"/>
        <v>129</v>
      </c>
      <c r="P55" s="27">
        <f t="shared" si="54"/>
        <v>516</v>
      </c>
      <c r="Q55" s="26">
        <f t="shared" si="54"/>
        <v>480</v>
      </c>
      <c r="R55" s="29">
        <f t="shared" si="54"/>
        <v>600</v>
      </c>
      <c r="S55" s="28">
        <f t="shared" si="54"/>
        <v>480</v>
      </c>
      <c r="T55" s="30">
        <f t="shared" si="54"/>
        <v>120</v>
      </c>
      <c r="U55" s="31">
        <f t="shared" si="54"/>
        <v>552</v>
      </c>
      <c r="V55" s="31">
        <f t="shared" si="54"/>
        <v>480</v>
      </c>
      <c r="W55" s="31">
        <f t="shared" si="54"/>
        <v>564</v>
      </c>
      <c r="X55" s="31">
        <f t="shared" si="54"/>
        <v>516</v>
      </c>
      <c r="Y55" s="31">
        <f t="shared" si="54"/>
        <v>360</v>
      </c>
      <c r="Z55" s="31">
        <f t="shared" si="54"/>
        <v>240</v>
      </c>
      <c r="AA55" s="31">
        <f t="shared" si="54"/>
        <v>480</v>
      </c>
      <c r="AB55" s="31">
        <f t="shared" si="54"/>
        <v>456</v>
      </c>
      <c r="AC55" s="31">
        <f t="shared" si="54"/>
        <v>558</v>
      </c>
      <c r="AD55" s="31">
        <f t="shared" si="54"/>
        <v>516</v>
      </c>
      <c r="AE55" s="31">
        <f t="shared" si="54"/>
        <v>456</v>
      </c>
      <c r="AF55" s="31">
        <f t="shared" si="54"/>
        <v>288</v>
      </c>
      <c r="AG55" s="31">
        <f t="shared" si="54"/>
        <v>0</v>
      </c>
      <c r="AH55" s="31">
        <f t="shared" si="54"/>
        <v>0</v>
      </c>
      <c r="AI55" s="31">
        <f t="shared" si="54"/>
        <v>0</v>
      </c>
      <c r="AJ55" s="31">
        <f t="shared" si="54"/>
        <v>0</v>
      </c>
    </row>
    <row r="56" spans="1:36" x14ac:dyDescent="0.25">
      <c r="A56" s="23"/>
      <c r="B56" s="87" t="s">
        <v>38</v>
      </c>
      <c r="C56" s="23"/>
      <c r="D56" s="24"/>
      <c r="E56" s="24"/>
      <c r="F56" s="24"/>
      <c r="G56" s="24"/>
      <c r="H56" s="25" t="s">
        <v>46</v>
      </c>
      <c r="I56" s="26"/>
      <c r="J56" s="29"/>
      <c r="K56" s="29"/>
      <c r="L56" s="28">
        <v>0</v>
      </c>
      <c r="M56" s="27">
        <v>0</v>
      </c>
      <c r="N56" s="26">
        <v>59.05</v>
      </c>
      <c r="O56" s="28">
        <v>0</v>
      </c>
      <c r="P56" s="27">
        <v>29.42</v>
      </c>
      <c r="Q56" s="26">
        <f>1104.86/3</f>
        <v>368.28666666666663</v>
      </c>
      <c r="R56" s="26">
        <f t="shared" ref="R56:S56" si="55">1104.86/3</f>
        <v>368.28666666666663</v>
      </c>
      <c r="S56" s="26">
        <f t="shared" si="55"/>
        <v>368.28666666666663</v>
      </c>
      <c r="T56" s="30">
        <v>0</v>
      </c>
      <c r="U56" s="31">
        <v>41.43</v>
      </c>
      <c r="V56" s="31">
        <v>17.399999999999999</v>
      </c>
      <c r="W56" s="31">
        <v>45.44</v>
      </c>
      <c r="X56" s="31">
        <v>29.42</v>
      </c>
      <c r="Y56" s="31">
        <v>0</v>
      </c>
      <c r="Z56" s="32">
        <v>0</v>
      </c>
      <c r="AA56" s="32">
        <v>0</v>
      </c>
      <c r="AB56" s="32">
        <v>0</v>
      </c>
      <c r="AC56" s="32">
        <v>33.950000000000003</v>
      </c>
      <c r="AD56" s="32">
        <v>29.42</v>
      </c>
      <c r="AE56" s="32">
        <v>9.39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</row>
    <row r="57" spans="1:36" ht="15.75" thickBot="1" x14ac:dyDescent="0.3">
      <c r="A57" s="33"/>
      <c r="B57" s="88" t="s">
        <v>38</v>
      </c>
      <c r="C57" s="33"/>
      <c r="D57" s="34"/>
      <c r="E57" s="34"/>
      <c r="F57" s="34"/>
      <c r="G57" s="34"/>
      <c r="H57" s="35" t="s">
        <v>47</v>
      </c>
      <c r="I57" s="36">
        <f t="shared" ref="I57:AJ57" si="56">I53-(I54+I56)</f>
        <v>0</v>
      </c>
      <c r="J57" s="37">
        <f t="shared" si="56"/>
        <v>0</v>
      </c>
      <c r="K57" s="37">
        <f t="shared" si="56"/>
        <v>0</v>
      </c>
      <c r="L57" s="38">
        <f t="shared" si="56"/>
        <v>0</v>
      </c>
      <c r="M57" s="39">
        <f t="shared" si="56"/>
        <v>0</v>
      </c>
      <c r="N57" s="36">
        <f t="shared" si="56"/>
        <v>-59.05</v>
      </c>
      <c r="O57" s="38">
        <f t="shared" si="56"/>
        <v>574.04999999999995</v>
      </c>
      <c r="P57" s="39">
        <f t="shared" si="56"/>
        <v>2266.7799999999997</v>
      </c>
      <c r="Q57" s="36">
        <f t="shared" si="56"/>
        <v>1824.7</v>
      </c>
      <c r="R57" s="37">
        <f t="shared" si="56"/>
        <v>2424.6999999999998</v>
      </c>
      <c r="S57" s="38">
        <f t="shared" si="56"/>
        <v>1824.7</v>
      </c>
      <c r="T57" s="40">
        <f t="shared" si="56"/>
        <v>534</v>
      </c>
      <c r="U57" s="41">
        <f t="shared" si="56"/>
        <v>2414.9699999999998</v>
      </c>
      <c r="V57" s="41">
        <f t="shared" si="56"/>
        <v>2118.6</v>
      </c>
      <c r="W57" s="41">
        <f t="shared" si="56"/>
        <v>2464.36</v>
      </c>
      <c r="X57" s="41">
        <f t="shared" si="56"/>
        <v>2266.7799999999997</v>
      </c>
      <c r="Y57" s="41">
        <f t="shared" si="56"/>
        <v>1602</v>
      </c>
      <c r="Z57" s="41">
        <f t="shared" si="56"/>
        <v>1068</v>
      </c>
      <c r="AA57" s="41">
        <f t="shared" si="56"/>
        <v>2136</v>
      </c>
      <c r="AB57" s="41">
        <f t="shared" si="56"/>
        <v>2029.2</v>
      </c>
      <c r="AC57" s="41">
        <f t="shared" si="56"/>
        <v>2449.15</v>
      </c>
      <c r="AD57" s="41">
        <f t="shared" si="56"/>
        <v>2266.7799999999997</v>
      </c>
      <c r="AE57" s="41">
        <f t="shared" si="56"/>
        <v>2019.81</v>
      </c>
      <c r="AF57" s="41">
        <f t="shared" si="56"/>
        <v>1281.5999999999999</v>
      </c>
      <c r="AG57" s="41">
        <f t="shared" si="56"/>
        <v>0</v>
      </c>
      <c r="AH57" s="41">
        <f t="shared" si="56"/>
        <v>0</v>
      </c>
      <c r="AI57" s="41">
        <f t="shared" si="56"/>
        <v>0</v>
      </c>
      <c r="AJ57" s="41">
        <f t="shared" si="56"/>
        <v>0</v>
      </c>
    </row>
    <row r="58" spans="1:36" ht="12.75" customHeight="1" x14ac:dyDescent="0.25">
      <c r="A58" s="12" t="s">
        <v>37</v>
      </c>
      <c r="B58" s="13" t="s">
        <v>38</v>
      </c>
      <c r="C58" s="13" t="s">
        <v>39</v>
      </c>
      <c r="D58" s="13" t="s">
        <v>37</v>
      </c>
      <c r="E58" s="13" t="s">
        <v>73</v>
      </c>
      <c r="F58" s="13" t="s">
        <v>74</v>
      </c>
      <c r="G58" s="13" t="s">
        <v>57</v>
      </c>
      <c r="H58" s="14" t="s">
        <v>43</v>
      </c>
      <c r="I58" s="15">
        <v>0</v>
      </c>
      <c r="J58" s="16">
        <v>0</v>
      </c>
      <c r="K58" s="54">
        <v>0</v>
      </c>
      <c r="L58" s="67">
        <v>0</v>
      </c>
      <c r="M58" s="19">
        <v>0</v>
      </c>
      <c r="N58" s="20">
        <v>0</v>
      </c>
      <c r="O58" s="89">
        <v>1000</v>
      </c>
      <c r="P58" s="15">
        <v>1000</v>
      </c>
      <c r="Q58" s="16">
        <v>850</v>
      </c>
      <c r="R58" s="17">
        <v>150</v>
      </c>
      <c r="S58" s="19"/>
      <c r="T58" s="20"/>
      <c r="U58" s="20"/>
      <c r="V58" s="20"/>
      <c r="W58" s="20"/>
      <c r="X58" s="20"/>
      <c r="Y58" s="20"/>
      <c r="Z58" s="21"/>
      <c r="AA58" s="21"/>
      <c r="AB58" s="64"/>
      <c r="AC58" s="21"/>
      <c r="AD58" s="21"/>
      <c r="AE58" s="21"/>
      <c r="AF58" s="22"/>
      <c r="AG58" s="22"/>
      <c r="AH58" s="22"/>
      <c r="AI58" s="22"/>
      <c r="AJ58" s="22"/>
    </row>
    <row r="59" spans="1:36" x14ac:dyDescent="0.25">
      <c r="A59" s="23"/>
      <c r="B59" s="24" t="s">
        <v>38</v>
      </c>
      <c r="C59" s="24"/>
      <c r="D59" s="24"/>
      <c r="E59" s="24"/>
      <c r="F59" s="24"/>
      <c r="G59" s="24"/>
      <c r="H59" s="25" t="s">
        <v>44</v>
      </c>
      <c r="I59" s="26">
        <f t="shared" ref="I59:L59" si="57">I58*0.11</f>
        <v>0</v>
      </c>
      <c r="J59" s="29">
        <f t="shared" si="57"/>
        <v>0</v>
      </c>
      <c r="K59" s="55">
        <f t="shared" si="57"/>
        <v>0</v>
      </c>
      <c r="L59" s="72">
        <f t="shared" si="57"/>
        <v>0</v>
      </c>
      <c r="M59" s="30">
        <f>M58*0.11</f>
        <v>0</v>
      </c>
      <c r="N59" s="31">
        <f t="shared" ref="N59:X59" si="58">N58*0.11</f>
        <v>0</v>
      </c>
      <c r="O59" s="90">
        <f t="shared" si="58"/>
        <v>110</v>
      </c>
      <c r="P59" s="26">
        <f t="shared" si="58"/>
        <v>110</v>
      </c>
      <c r="Q59" s="29">
        <f t="shared" si="58"/>
        <v>93.5</v>
      </c>
      <c r="R59" s="28">
        <f t="shared" si="58"/>
        <v>16.5</v>
      </c>
      <c r="S59" s="30">
        <f t="shared" si="58"/>
        <v>0</v>
      </c>
      <c r="T59" s="31">
        <f t="shared" si="58"/>
        <v>0</v>
      </c>
      <c r="U59" s="31">
        <f t="shared" si="58"/>
        <v>0</v>
      </c>
      <c r="V59" s="31">
        <f t="shared" si="58"/>
        <v>0</v>
      </c>
      <c r="W59" s="31">
        <f t="shared" si="58"/>
        <v>0</v>
      </c>
      <c r="X59" s="31">
        <f t="shared" si="58"/>
        <v>0</v>
      </c>
      <c r="Y59" s="31"/>
      <c r="Z59" s="32"/>
      <c r="AA59" s="32"/>
      <c r="AB59" s="65"/>
      <c r="AC59" s="32"/>
      <c r="AD59" s="32"/>
      <c r="AE59" s="32"/>
      <c r="AF59" s="45"/>
      <c r="AG59" s="45"/>
      <c r="AH59" s="45"/>
      <c r="AI59" s="45"/>
      <c r="AJ59" s="45"/>
    </row>
    <row r="60" spans="1:36" x14ac:dyDescent="0.25">
      <c r="A60" s="23"/>
      <c r="B60" s="24" t="s">
        <v>38</v>
      </c>
      <c r="C60" s="24"/>
      <c r="D60" s="24"/>
      <c r="E60" s="24"/>
      <c r="F60" s="24"/>
      <c r="G60" s="24"/>
      <c r="H60" s="25" t="s">
        <v>45</v>
      </c>
      <c r="I60" s="26">
        <f t="shared" ref="I60:L60" si="59">I58*0.2</f>
        <v>0</v>
      </c>
      <c r="J60" s="29">
        <f t="shared" si="59"/>
        <v>0</v>
      </c>
      <c r="K60" s="55">
        <f t="shared" si="59"/>
        <v>0</v>
      </c>
      <c r="L60" s="72">
        <f t="shared" si="59"/>
        <v>0</v>
      </c>
      <c r="M60" s="30">
        <f>M58*0.2</f>
        <v>0</v>
      </c>
      <c r="N60" s="31">
        <f t="shared" ref="N60:Z60" si="60">N58*0.2</f>
        <v>0</v>
      </c>
      <c r="O60" s="90">
        <f t="shared" si="60"/>
        <v>200</v>
      </c>
      <c r="P60" s="26">
        <f t="shared" si="60"/>
        <v>200</v>
      </c>
      <c r="Q60" s="29">
        <f t="shared" si="60"/>
        <v>170</v>
      </c>
      <c r="R60" s="28">
        <f t="shared" si="60"/>
        <v>30</v>
      </c>
      <c r="S60" s="30">
        <f t="shared" si="60"/>
        <v>0</v>
      </c>
      <c r="T60" s="31">
        <f t="shared" si="60"/>
        <v>0</v>
      </c>
      <c r="U60" s="31">
        <f t="shared" si="60"/>
        <v>0</v>
      </c>
      <c r="V60" s="31">
        <f t="shared" si="60"/>
        <v>0</v>
      </c>
      <c r="W60" s="31">
        <f t="shared" si="60"/>
        <v>0</v>
      </c>
      <c r="X60" s="31">
        <f t="shared" si="60"/>
        <v>0</v>
      </c>
      <c r="Y60" s="31">
        <f t="shared" si="60"/>
        <v>0</v>
      </c>
      <c r="Z60" s="31">
        <f t="shared" si="60"/>
        <v>0</v>
      </c>
      <c r="AA60" s="32"/>
      <c r="AB60" s="65"/>
      <c r="AC60" s="32"/>
      <c r="AD60" s="32"/>
      <c r="AE60" s="32"/>
      <c r="AF60" s="45"/>
      <c r="AG60" s="45"/>
      <c r="AH60" s="45"/>
      <c r="AI60" s="45"/>
      <c r="AJ60" s="45"/>
    </row>
    <row r="61" spans="1:36" x14ac:dyDescent="0.25">
      <c r="A61" s="23"/>
      <c r="B61" s="24" t="s">
        <v>38</v>
      </c>
      <c r="C61" s="24"/>
      <c r="D61" s="24"/>
      <c r="E61" s="24"/>
      <c r="F61" s="24"/>
      <c r="G61" s="24"/>
      <c r="H61" s="25" t="s">
        <v>46</v>
      </c>
      <c r="I61" s="26"/>
      <c r="J61" s="29"/>
      <c r="K61" s="55"/>
      <c r="L61" s="72">
        <v>0</v>
      </c>
      <c r="M61" s="30">
        <v>3.18</v>
      </c>
      <c r="N61" s="31">
        <v>0</v>
      </c>
      <c r="O61" s="90">
        <v>0</v>
      </c>
      <c r="P61" s="26">
        <v>0</v>
      </c>
      <c r="Q61" s="29">
        <v>0</v>
      </c>
      <c r="R61" s="28">
        <v>0</v>
      </c>
      <c r="S61" s="30"/>
      <c r="T61" s="31"/>
      <c r="U61" s="31"/>
      <c r="V61" s="31"/>
      <c r="W61" s="31"/>
      <c r="X61" s="31"/>
      <c r="Y61" s="31"/>
      <c r="Z61" s="32"/>
      <c r="AA61" s="32"/>
      <c r="AB61" s="65"/>
      <c r="AC61" s="32"/>
      <c r="AD61" s="32"/>
      <c r="AE61" s="32"/>
      <c r="AF61" s="45"/>
      <c r="AG61" s="45"/>
      <c r="AH61" s="45"/>
      <c r="AI61" s="45"/>
      <c r="AJ61" s="45"/>
    </row>
    <row r="62" spans="1:36" ht="15.75" thickBot="1" x14ac:dyDescent="0.3">
      <c r="A62" s="33"/>
      <c r="B62" s="34" t="s">
        <v>38</v>
      </c>
      <c r="C62" s="34"/>
      <c r="D62" s="34"/>
      <c r="E62" s="34"/>
      <c r="F62" s="34"/>
      <c r="G62" s="34"/>
      <c r="H62" s="35" t="s">
        <v>47</v>
      </c>
      <c r="I62" s="36">
        <f t="shared" ref="I62:J62" si="61">I58-(I59+I61)</f>
        <v>0</v>
      </c>
      <c r="J62" s="37">
        <f t="shared" si="61"/>
        <v>0</v>
      </c>
      <c r="K62" s="83">
        <v>0</v>
      </c>
      <c r="L62" s="78">
        <f t="shared" ref="L62:Z62" si="62">L58-(L59+L61)</f>
        <v>0</v>
      </c>
      <c r="M62" s="40">
        <f t="shared" si="62"/>
        <v>-3.18</v>
      </c>
      <c r="N62" s="41">
        <f t="shared" si="62"/>
        <v>0</v>
      </c>
      <c r="O62" s="91">
        <f t="shared" si="62"/>
        <v>890</v>
      </c>
      <c r="P62" s="36">
        <f t="shared" si="62"/>
        <v>890</v>
      </c>
      <c r="Q62" s="37">
        <f t="shared" si="62"/>
        <v>756.5</v>
      </c>
      <c r="R62" s="38">
        <f t="shared" si="62"/>
        <v>133.5</v>
      </c>
      <c r="S62" s="40">
        <f t="shared" si="62"/>
        <v>0</v>
      </c>
      <c r="T62" s="41">
        <f t="shared" si="62"/>
        <v>0</v>
      </c>
      <c r="U62" s="41">
        <f t="shared" si="62"/>
        <v>0</v>
      </c>
      <c r="V62" s="41">
        <f t="shared" si="62"/>
        <v>0</v>
      </c>
      <c r="W62" s="41">
        <f t="shared" si="62"/>
        <v>0</v>
      </c>
      <c r="X62" s="41">
        <f t="shared" si="62"/>
        <v>0</v>
      </c>
      <c r="Y62" s="41">
        <f t="shared" si="62"/>
        <v>0</v>
      </c>
      <c r="Z62" s="41">
        <f t="shared" si="62"/>
        <v>0</v>
      </c>
      <c r="AA62" s="57"/>
      <c r="AB62" s="66"/>
      <c r="AC62" s="57"/>
      <c r="AD62" s="57"/>
      <c r="AE62" s="57"/>
      <c r="AF62" s="58"/>
      <c r="AG62" s="58"/>
      <c r="AH62" s="58"/>
      <c r="AI62" s="58"/>
      <c r="AJ62" s="58"/>
    </row>
    <row r="63" spans="1:36" ht="12.75" customHeight="1" x14ac:dyDescent="0.25">
      <c r="A63" s="12" t="s">
        <v>37</v>
      </c>
      <c r="B63" s="13" t="s">
        <v>38</v>
      </c>
      <c r="C63" s="13" t="s">
        <v>39</v>
      </c>
      <c r="D63" s="13" t="s">
        <v>37</v>
      </c>
      <c r="E63" s="13" t="s">
        <v>75</v>
      </c>
      <c r="F63" s="13" t="s">
        <v>76</v>
      </c>
      <c r="G63" s="13" t="s">
        <v>57</v>
      </c>
      <c r="H63" s="14" t="s">
        <v>43</v>
      </c>
      <c r="I63" s="15">
        <v>0</v>
      </c>
      <c r="J63" s="16">
        <v>0</v>
      </c>
      <c r="K63" s="16">
        <v>0</v>
      </c>
      <c r="L63" s="17">
        <v>360</v>
      </c>
      <c r="M63" s="18">
        <v>1512</v>
      </c>
      <c r="N63" s="15">
        <v>1656</v>
      </c>
      <c r="O63" s="17">
        <v>1000</v>
      </c>
      <c r="P63" s="18">
        <v>750</v>
      </c>
      <c r="Q63" s="15">
        <v>500</v>
      </c>
      <c r="R63" s="16">
        <v>750</v>
      </c>
      <c r="S63" s="16">
        <v>1000</v>
      </c>
      <c r="T63" s="17">
        <v>500</v>
      </c>
      <c r="U63" s="19">
        <v>750</v>
      </c>
      <c r="V63" s="20"/>
      <c r="W63" s="20">
        <v>750</v>
      </c>
      <c r="X63" s="20">
        <v>900</v>
      </c>
      <c r="Y63" s="20">
        <v>350</v>
      </c>
      <c r="Z63" s="21"/>
      <c r="AA63" s="21"/>
      <c r="AB63" s="64"/>
      <c r="AC63" s="21"/>
      <c r="AD63" s="21"/>
      <c r="AE63" s="21"/>
      <c r="AF63" s="22"/>
      <c r="AG63" s="22"/>
      <c r="AH63" s="22"/>
      <c r="AI63" s="22"/>
      <c r="AJ63" s="22"/>
    </row>
    <row r="64" spans="1:36" x14ac:dyDescent="0.25">
      <c r="A64" s="23"/>
      <c r="B64" s="24" t="s">
        <v>38</v>
      </c>
      <c r="C64" s="24"/>
      <c r="D64" s="24"/>
      <c r="E64" s="24"/>
      <c r="F64" s="24"/>
      <c r="G64" s="24"/>
      <c r="H64" s="25" t="s">
        <v>44</v>
      </c>
      <c r="I64" s="26">
        <f t="shared" ref="I64:Y64" si="63">I63*0.11</f>
        <v>0</v>
      </c>
      <c r="J64" s="29">
        <f t="shared" si="63"/>
        <v>0</v>
      </c>
      <c r="K64" s="29">
        <f t="shared" si="63"/>
        <v>0</v>
      </c>
      <c r="L64" s="28">
        <f t="shared" si="63"/>
        <v>39.6</v>
      </c>
      <c r="M64" s="27">
        <f t="shared" si="63"/>
        <v>166.32</v>
      </c>
      <c r="N64" s="26">
        <f t="shared" si="63"/>
        <v>182.16</v>
      </c>
      <c r="O64" s="28">
        <f t="shared" si="63"/>
        <v>110</v>
      </c>
      <c r="P64" s="27">
        <f t="shared" si="63"/>
        <v>82.5</v>
      </c>
      <c r="Q64" s="26">
        <f t="shared" si="63"/>
        <v>55</v>
      </c>
      <c r="R64" s="29">
        <f t="shared" si="63"/>
        <v>82.5</v>
      </c>
      <c r="S64" s="29">
        <f t="shared" si="63"/>
        <v>110</v>
      </c>
      <c r="T64" s="28">
        <f t="shared" si="63"/>
        <v>55</v>
      </c>
      <c r="U64" s="30">
        <f t="shared" si="63"/>
        <v>82.5</v>
      </c>
      <c r="V64" s="31">
        <f t="shared" si="63"/>
        <v>0</v>
      </c>
      <c r="W64" s="31">
        <f t="shared" si="63"/>
        <v>82.5</v>
      </c>
      <c r="X64" s="31">
        <f t="shared" si="63"/>
        <v>99</v>
      </c>
      <c r="Y64" s="31">
        <f t="shared" si="63"/>
        <v>38.5</v>
      </c>
      <c r="Z64" s="32"/>
      <c r="AA64" s="32"/>
      <c r="AB64" s="65"/>
      <c r="AC64" s="32"/>
      <c r="AD64" s="32"/>
      <c r="AE64" s="32"/>
      <c r="AF64" s="45"/>
      <c r="AG64" s="45"/>
      <c r="AH64" s="45"/>
      <c r="AI64" s="45"/>
      <c r="AJ64" s="45"/>
    </row>
    <row r="65" spans="1:36" x14ac:dyDescent="0.25">
      <c r="A65" s="23"/>
      <c r="B65" s="24" t="s">
        <v>38</v>
      </c>
      <c r="C65" s="24"/>
      <c r="D65" s="24"/>
      <c r="E65" s="24"/>
      <c r="F65" s="24"/>
      <c r="G65" s="24"/>
      <c r="H65" s="25" t="s">
        <v>45</v>
      </c>
      <c r="I65" s="26">
        <f t="shared" ref="I65:Z65" si="64">I63*0.2</f>
        <v>0</v>
      </c>
      <c r="J65" s="29">
        <f t="shared" si="64"/>
        <v>0</v>
      </c>
      <c r="K65" s="29">
        <f t="shared" si="64"/>
        <v>0</v>
      </c>
      <c r="L65" s="28">
        <f t="shared" si="64"/>
        <v>72</v>
      </c>
      <c r="M65" s="27">
        <f t="shared" si="64"/>
        <v>302.40000000000003</v>
      </c>
      <c r="N65" s="26">
        <f t="shared" si="64"/>
        <v>331.20000000000005</v>
      </c>
      <c r="O65" s="28">
        <f t="shared" si="64"/>
        <v>200</v>
      </c>
      <c r="P65" s="27">
        <f t="shared" si="64"/>
        <v>150</v>
      </c>
      <c r="Q65" s="26">
        <f t="shared" si="64"/>
        <v>100</v>
      </c>
      <c r="R65" s="29">
        <f t="shared" si="64"/>
        <v>150</v>
      </c>
      <c r="S65" s="29">
        <f t="shared" si="64"/>
        <v>200</v>
      </c>
      <c r="T65" s="28">
        <f t="shared" si="64"/>
        <v>100</v>
      </c>
      <c r="U65" s="30">
        <f t="shared" si="64"/>
        <v>150</v>
      </c>
      <c r="V65" s="31">
        <f t="shared" si="64"/>
        <v>0</v>
      </c>
      <c r="W65" s="31">
        <f t="shared" si="64"/>
        <v>150</v>
      </c>
      <c r="X65" s="31">
        <f t="shared" si="64"/>
        <v>180</v>
      </c>
      <c r="Y65" s="31">
        <f t="shared" si="64"/>
        <v>70</v>
      </c>
      <c r="Z65" s="31">
        <f t="shared" si="64"/>
        <v>0</v>
      </c>
      <c r="AA65" s="32"/>
      <c r="AB65" s="65"/>
      <c r="AC65" s="32"/>
      <c r="AD65" s="32"/>
      <c r="AE65" s="32"/>
      <c r="AF65" s="45"/>
      <c r="AG65" s="45"/>
      <c r="AH65" s="45"/>
      <c r="AI65" s="45"/>
      <c r="AJ65" s="45"/>
    </row>
    <row r="66" spans="1:36" x14ac:dyDescent="0.25">
      <c r="A66" s="23"/>
      <c r="B66" s="24" t="s">
        <v>38</v>
      </c>
      <c r="C66" s="24"/>
      <c r="D66" s="24"/>
      <c r="E66" s="24"/>
      <c r="F66" s="24"/>
      <c r="G66" s="24"/>
      <c r="H66" s="25" t="s">
        <v>46</v>
      </c>
      <c r="I66" s="26"/>
      <c r="J66" s="29"/>
      <c r="K66" s="29"/>
      <c r="L66" s="28">
        <v>0</v>
      </c>
      <c r="M66" s="27">
        <v>0</v>
      </c>
      <c r="N66" s="26">
        <v>59.05</v>
      </c>
      <c r="O66" s="28"/>
      <c r="P66" s="27"/>
      <c r="Q66" s="26">
        <f>26.54/4</f>
        <v>6.6349999999999998</v>
      </c>
      <c r="R66" s="29">
        <f t="shared" ref="R66:T66" si="65">26.54/4</f>
        <v>6.6349999999999998</v>
      </c>
      <c r="S66" s="29">
        <f t="shared" si="65"/>
        <v>6.6349999999999998</v>
      </c>
      <c r="T66" s="28">
        <f t="shared" si="65"/>
        <v>6.6349999999999998</v>
      </c>
      <c r="U66" s="30">
        <v>0</v>
      </c>
      <c r="V66" s="31"/>
      <c r="W66" s="31">
        <v>0</v>
      </c>
      <c r="X66" s="31">
        <v>0</v>
      </c>
      <c r="Y66" s="31">
        <v>0</v>
      </c>
      <c r="Z66" s="32"/>
      <c r="AA66" s="32"/>
      <c r="AB66" s="65"/>
      <c r="AC66" s="32"/>
      <c r="AD66" s="32"/>
      <c r="AE66" s="32"/>
      <c r="AF66" s="45"/>
      <c r="AG66" s="45"/>
      <c r="AH66" s="45"/>
      <c r="AI66" s="45"/>
      <c r="AJ66" s="45"/>
    </row>
    <row r="67" spans="1:36" ht="15.75" thickBot="1" x14ac:dyDescent="0.3">
      <c r="A67" s="33"/>
      <c r="B67" s="34" t="s">
        <v>38</v>
      </c>
      <c r="C67" s="34"/>
      <c r="D67" s="34"/>
      <c r="E67" s="34"/>
      <c r="F67" s="34"/>
      <c r="G67" s="34"/>
      <c r="H67" s="35" t="s">
        <v>47</v>
      </c>
      <c r="I67" s="36">
        <f t="shared" ref="I67:Z67" si="66">I63-(I64+I66)</f>
        <v>0</v>
      </c>
      <c r="J67" s="37">
        <f t="shared" si="66"/>
        <v>0</v>
      </c>
      <c r="K67" s="37">
        <f t="shared" si="66"/>
        <v>0</v>
      </c>
      <c r="L67" s="38">
        <f t="shared" si="66"/>
        <v>320.39999999999998</v>
      </c>
      <c r="M67" s="39">
        <f t="shared" si="66"/>
        <v>1345.68</v>
      </c>
      <c r="N67" s="36">
        <f t="shared" si="66"/>
        <v>1414.79</v>
      </c>
      <c r="O67" s="38">
        <f t="shared" si="66"/>
        <v>890</v>
      </c>
      <c r="P67" s="39">
        <f t="shared" si="66"/>
        <v>667.5</v>
      </c>
      <c r="Q67" s="36">
        <f t="shared" si="66"/>
        <v>438.36500000000001</v>
      </c>
      <c r="R67" s="37">
        <f t="shared" si="66"/>
        <v>660.86500000000001</v>
      </c>
      <c r="S67" s="37">
        <f t="shared" si="66"/>
        <v>883.36500000000001</v>
      </c>
      <c r="T67" s="38">
        <f t="shared" si="66"/>
        <v>438.36500000000001</v>
      </c>
      <c r="U67" s="40">
        <f t="shared" si="66"/>
        <v>667.5</v>
      </c>
      <c r="V67" s="41">
        <f t="shared" si="66"/>
        <v>0</v>
      </c>
      <c r="W67" s="41">
        <f t="shared" si="66"/>
        <v>667.5</v>
      </c>
      <c r="X67" s="41">
        <f t="shared" si="66"/>
        <v>801</v>
      </c>
      <c r="Y67" s="41">
        <f t="shared" si="66"/>
        <v>311.5</v>
      </c>
      <c r="Z67" s="41">
        <f t="shared" si="66"/>
        <v>0</v>
      </c>
      <c r="AA67" s="57"/>
      <c r="AB67" s="66"/>
      <c r="AC67" s="57"/>
      <c r="AD67" s="57"/>
      <c r="AE67" s="57"/>
      <c r="AF67" s="58"/>
      <c r="AG67" s="58"/>
      <c r="AH67" s="58"/>
      <c r="AI67" s="58"/>
      <c r="AJ67" s="58"/>
    </row>
    <row r="68" spans="1:36" ht="12.75" customHeight="1" x14ac:dyDescent="0.25">
      <c r="A68" s="12" t="s">
        <v>37</v>
      </c>
      <c r="B68" s="13" t="s">
        <v>38</v>
      </c>
      <c r="C68" s="13" t="s">
        <v>39</v>
      </c>
      <c r="D68" s="13" t="s">
        <v>37</v>
      </c>
      <c r="E68" s="13" t="s">
        <v>77</v>
      </c>
      <c r="F68" s="13" t="s">
        <v>78</v>
      </c>
      <c r="G68" s="13" t="s">
        <v>79</v>
      </c>
      <c r="H68" s="14" t="s">
        <v>43</v>
      </c>
      <c r="I68" s="15"/>
      <c r="J68" s="16"/>
      <c r="K68" s="54"/>
      <c r="L68" s="67"/>
      <c r="M68" s="19"/>
      <c r="N68" s="20"/>
      <c r="O68" s="20"/>
      <c r="P68" s="89">
        <v>1080</v>
      </c>
      <c r="Q68" s="15">
        <v>1440</v>
      </c>
      <c r="R68" s="16">
        <v>1800</v>
      </c>
      <c r="S68" s="17">
        <v>1440</v>
      </c>
      <c r="T68" s="19">
        <v>360</v>
      </c>
      <c r="U68" s="20">
        <v>1440</v>
      </c>
      <c r="V68" s="20">
        <v>1440</v>
      </c>
      <c r="W68" s="20">
        <v>1728</v>
      </c>
      <c r="X68" s="20">
        <v>1512</v>
      </c>
      <c r="Y68" s="20">
        <v>1440</v>
      </c>
      <c r="Z68" s="21">
        <v>1512</v>
      </c>
      <c r="AA68" s="21">
        <v>1440</v>
      </c>
      <c r="AB68" s="64">
        <v>1368</v>
      </c>
      <c r="AC68" s="21">
        <v>1404</v>
      </c>
      <c r="AD68" s="21">
        <v>1584</v>
      </c>
      <c r="AE68" s="21">
        <v>1368</v>
      </c>
      <c r="AF68" s="22">
        <v>1728</v>
      </c>
      <c r="AG68" s="22">
        <v>1512</v>
      </c>
      <c r="AH68" s="22">
        <v>1512</v>
      </c>
      <c r="AI68" s="22">
        <v>1530</v>
      </c>
      <c r="AJ68" s="22">
        <v>1440</v>
      </c>
    </row>
    <row r="69" spans="1:36" x14ac:dyDescent="0.25">
      <c r="A69" s="23"/>
      <c r="B69" s="24" t="s">
        <v>38</v>
      </c>
      <c r="C69" s="24"/>
      <c r="D69" s="24"/>
      <c r="E69" s="24"/>
      <c r="F69" s="24"/>
      <c r="G69" s="24"/>
      <c r="H69" s="25" t="s">
        <v>44</v>
      </c>
      <c r="I69" s="26">
        <f t="shared" ref="I69:J69" si="67">I68*0.11</f>
        <v>0</v>
      </c>
      <c r="J69" s="29">
        <f t="shared" si="67"/>
        <v>0</v>
      </c>
      <c r="K69" s="55"/>
      <c r="L69" s="72"/>
      <c r="M69" s="30"/>
      <c r="N69" s="31"/>
      <c r="O69" s="31"/>
      <c r="P69" s="90">
        <f>P68*0.11</f>
        <v>118.8</v>
      </c>
      <c r="Q69" s="26">
        <f t="shared" ref="Q69:AJ69" si="68">Q68*0.11</f>
        <v>158.4</v>
      </c>
      <c r="R69" s="29">
        <f t="shared" si="68"/>
        <v>198</v>
      </c>
      <c r="S69" s="28">
        <f t="shared" si="68"/>
        <v>158.4</v>
      </c>
      <c r="T69" s="30">
        <f t="shared" si="68"/>
        <v>39.6</v>
      </c>
      <c r="U69" s="31">
        <f t="shared" si="68"/>
        <v>158.4</v>
      </c>
      <c r="V69" s="31">
        <f t="shared" si="68"/>
        <v>158.4</v>
      </c>
      <c r="W69" s="31">
        <f t="shared" si="68"/>
        <v>190.08</v>
      </c>
      <c r="X69" s="31">
        <f t="shared" si="68"/>
        <v>166.32</v>
      </c>
      <c r="Y69" s="31">
        <f t="shared" si="68"/>
        <v>158.4</v>
      </c>
      <c r="Z69" s="31">
        <f t="shared" si="68"/>
        <v>166.32</v>
      </c>
      <c r="AA69" s="31">
        <f t="shared" si="68"/>
        <v>158.4</v>
      </c>
      <c r="AB69" s="77">
        <f t="shared" si="68"/>
        <v>150.47999999999999</v>
      </c>
      <c r="AC69" s="31">
        <f t="shared" si="68"/>
        <v>154.44</v>
      </c>
      <c r="AD69" s="31">
        <f t="shared" si="68"/>
        <v>174.24</v>
      </c>
      <c r="AE69" s="31">
        <f t="shared" si="68"/>
        <v>150.47999999999999</v>
      </c>
      <c r="AF69" s="31">
        <f t="shared" si="68"/>
        <v>190.08</v>
      </c>
      <c r="AG69" s="31">
        <f t="shared" si="68"/>
        <v>166.32</v>
      </c>
      <c r="AH69" s="31">
        <f t="shared" si="68"/>
        <v>166.32</v>
      </c>
      <c r="AI69" s="31">
        <f t="shared" si="68"/>
        <v>168.3</v>
      </c>
      <c r="AJ69" s="31">
        <f t="shared" si="68"/>
        <v>158.4</v>
      </c>
    </row>
    <row r="70" spans="1:36" x14ac:dyDescent="0.25">
      <c r="A70" s="23"/>
      <c r="B70" s="24" t="s">
        <v>38</v>
      </c>
      <c r="C70" s="24"/>
      <c r="D70" s="24"/>
      <c r="E70" s="24"/>
      <c r="F70" s="24"/>
      <c r="G70" s="24"/>
      <c r="H70" s="25" t="s">
        <v>45</v>
      </c>
      <c r="I70" s="26">
        <f t="shared" ref="I70:J70" si="69">I68*0.2</f>
        <v>0</v>
      </c>
      <c r="J70" s="29">
        <f t="shared" si="69"/>
        <v>0</v>
      </c>
      <c r="K70" s="55"/>
      <c r="L70" s="72"/>
      <c r="M70" s="30"/>
      <c r="N70" s="31"/>
      <c r="O70" s="31"/>
      <c r="P70" s="90">
        <f>P68*0.2</f>
        <v>216</v>
      </c>
      <c r="Q70" s="26">
        <f t="shared" ref="Q70:AJ70" si="70">Q68*0.2</f>
        <v>288</v>
      </c>
      <c r="R70" s="29">
        <f t="shared" si="70"/>
        <v>360</v>
      </c>
      <c r="S70" s="28">
        <f t="shared" si="70"/>
        <v>288</v>
      </c>
      <c r="T70" s="30">
        <f t="shared" si="70"/>
        <v>72</v>
      </c>
      <c r="U70" s="31">
        <f t="shared" si="70"/>
        <v>288</v>
      </c>
      <c r="V70" s="31">
        <f t="shared" si="70"/>
        <v>288</v>
      </c>
      <c r="W70" s="31">
        <f t="shared" si="70"/>
        <v>345.6</v>
      </c>
      <c r="X70" s="31">
        <f t="shared" si="70"/>
        <v>302.40000000000003</v>
      </c>
      <c r="Y70" s="31">
        <f t="shared" si="70"/>
        <v>288</v>
      </c>
      <c r="Z70" s="31">
        <f t="shared" si="70"/>
        <v>302.40000000000003</v>
      </c>
      <c r="AA70" s="31">
        <f t="shared" si="70"/>
        <v>288</v>
      </c>
      <c r="AB70" s="77">
        <f t="shared" si="70"/>
        <v>273.60000000000002</v>
      </c>
      <c r="AC70" s="31">
        <f t="shared" si="70"/>
        <v>280.8</v>
      </c>
      <c r="AD70" s="31">
        <f t="shared" si="70"/>
        <v>316.8</v>
      </c>
      <c r="AE70" s="31">
        <f t="shared" si="70"/>
        <v>273.60000000000002</v>
      </c>
      <c r="AF70" s="31">
        <f t="shared" si="70"/>
        <v>345.6</v>
      </c>
      <c r="AG70" s="31">
        <f t="shared" si="70"/>
        <v>302.40000000000003</v>
      </c>
      <c r="AH70" s="31">
        <f t="shared" si="70"/>
        <v>302.40000000000003</v>
      </c>
      <c r="AI70" s="31">
        <f t="shared" si="70"/>
        <v>306</v>
      </c>
      <c r="AJ70" s="31">
        <f t="shared" si="70"/>
        <v>288</v>
      </c>
    </row>
    <row r="71" spans="1:36" x14ac:dyDescent="0.25">
      <c r="A71" s="23"/>
      <c r="B71" s="24" t="s">
        <v>38</v>
      </c>
      <c r="C71" s="24"/>
      <c r="D71" s="24"/>
      <c r="E71" s="24"/>
      <c r="F71" s="24"/>
      <c r="G71" s="24"/>
      <c r="H71" s="25" t="s">
        <v>46</v>
      </c>
      <c r="I71" s="26"/>
      <c r="J71" s="29"/>
      <c r="K71" s="55"/>
      <c r="L71" s="72"/>
      <c r="M71" s="30"/>
      <c r="N71" s="31"/>
      <c r="O71" s="31"/>
      <c r="P71" s="90"/>
      <c r="Q71" s="26">
        <f>258.39/3</f>
        <v>86.13</v>
      </c>
      <c r="R71" s="26">
        <f t="shared" ref="R71:S71" si="71">258.39/3</f>
        <v>86.13</v>
      </c>
      <c r="S71" s="26">
        <f t="shared" si="71"/>
        <v>86.13</v>
      </c>
      <c r="T71" s="30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2">
        <v>0</v>
      </c>
      <c r="AA71" s="32">
        <v>0</v>
      </c>
      <c r="AB71" s="65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</row>
    <row r="72" spans="1:36" ht="15.75" thickBot="1" x14ac:dyDescent="0.3">
      <c r="A72" s="33"/>
      <c r="B72" s="34" t="s">
        <v>38</v>
      </c>
      <c r="C72" s="34"/>
      <c r="D72" s="34"/>
      <c r="E72" s="34"/>
      <c r="F72" s="34"/>
      <c r="G72" s="34"/>
      <c r="H72" s="35" t="s">
        <v>47</v>
      </c>
      <c r="I72" s="36">
        <f t="shared" ref="I72:J72" si="72">I68-(I69+I71)</f>
        <v>0</v>
      </c>
      <c r="J72" s="37">
        <f t="shared" si="72"/>
        <v>0</v>
      </c>
      <c r="K72" s="83"/>
      <c r="L72" s="78"/>
      <c r="M72" s="40"/>
      <c r="N72" s="41"/>
      <c r="O72" s="41"/>
      <c r="P72" s="91">
        <f>P68-(P69+P71)</f>
        <v>961.2</v>
      </c>
      <c r="Q72" s="36">
        <f t="shared" ref="Q72:AJ72" si="73">Q68-(Q69+Q71)</f>
        <v>1195.47</v>
      </c>
      <c r="R72" s="37">
        <f t="shared" si="73"/>
        <v>1515.87</v>
      </c>
      <c r="S72" s="38">
        <f t="shared" si="73"/>
        <v>1195.47</v>
      </c>
      <c r="T72" s="40">
        <f t="shared" si="73"/>
        <v>320.39999999999998</v>
      </c>
      <c r="U72" s="41">
        <f t="shared" si="73"/>
        <v>1281.5999999999999</v>
      </c>
      <c r="V72" s="41">
        <f t="shared" si="73"/>
        <v>1281.5999999999999</v>
      </c>
      <c r="W72" s="41">
        <f t="shared" si="73"/>
        <v>1537.92</v>
      </c>
      <c r="X72" s="41">
        <f t="shared" si="73"/>
        <v>1345.68</v>
      </c>
      <c r="Y72" s="41">
        <f t="shared" si="73"/>
        <v>1281.5999999999999</v>
      </c>
      <c r="Z72" s="41">
        <f t="shared" si="73"/>
        <v>1345.68</v>
      </c>
      <c r="AA72" s="41">
        <f t="shared" si="73"/>
        <v>1281.5999999999999</v>
      </c>
      <c r="AB72" s="82">
        <f t="shared" si="73"/>
        <v>1217.52</v>
      </c>
      <c r="AC72" s="41">
        <f t="shared" si="73"/>
        <v>1249.56</v>
      </c>
      <c r="AD72" s="41">
        <f t="shared" si="73"/>
        <v>1409.76</v>
      </c>
      <c r="AE72" s="41">
        <f t="shared" si="73"/>
        <v>1217.52</v>
      </c>
      <c r="AF72" s="41">
        <f t="shared" si="73"/>
        <v>1537.92</v>
      </c>
      <c r="AG72" s="41">
        <f t="shared" si="73"/>
        <v>1345.68</v>
      </c>
      <c r="AH72" s="41">
        <f t="shared" si="73"/>
        <v>1345.68</v>
      </c>
      <c r="AI72" s="41">
        <f t="shared" si="73"/>
        <v>1361.7</v>
      </c>
      <c r="AJ72" s="41">
        <f t="shared" si="73"/>
        <v>1281.5999999999999</v>
      </c>
    </row>
    <row r="73" spans="1:36" ht="12.75" customHeight="1" x14ac:dyDescent="0.25">
      <c r="A73" s="12" t="s">
        <v>37</v>
      </c>
      <c r="B73" s="13" t="s">
        <v>38</v>
      </c>
      <c r="C73" s="13" t="s">
        <v>39</v>
      </c>
      <c r="D73" s="13" t="s">
        <v>37</v>
      </c>
      <c r="E73" s="92" t="s">
        <v>69</v>
      </c>
      <c r="F73" s="13" t="s">
        <v>80</v>
      </c>
      <c r="G73" s="13"/>
      <c r="H73" s="14" t="s">
        <v>43</v>
      </c>
      <c r="I73" s="15">
        <v>0</v>
      </c>
      <c r="J73" s="16">
        <v>0</v>
      </c>
      <c r="K73" s="16"/>
      <c r="L73" s="17"/>
      <c r="M73" s="18"/>
      <c r="N73" s="15"/>
      <c r="O73" s="17"/>
      <c r="P73" s="20">
        <v>1080</v>
      </c>
      <c r="Q73" s="20"/>
      <c r="R73" s="20">
        <v>1152</v>
      </c>
      <c r="S73" s="20"/>
      <c r="T73" s="20"/>
      <c r="U73" s="20"/>
      <c r="V73" s="20"/>
      <c r="W73" s="20"/>
      <c r="X73" s="20"/>
      <c r="Y73" s="20"/>
      <c r="Z73" s="21"/>
      <c r="AA73" s="21"/>
      <c r="AB73" s="64"/>
      <c r="AC73" s="21"/>
      <c r="AD73" s="21"/>
      <c r="AE73" s="21"/>
      <c r="AF73" s="22"/>
      <c r="AG73" s="22"/>
      <c r="AH73" s="22"/>
      <c r="AI73" s="22"/>
      <c r="AJ73" s="22"/>
    </row>
    <row r="74" spans="1:36" x14ac:dyDescent="0.25">
      <c r="A74" s="23"/>
      <c r="B74" s="24" t="s">
        <v>38</v>
      </c>
      <c r="C74" s="24"/>
      <c r="D74" s="24"/>
      <c r="E74" s="93"/>
      <c r="F74" s="24"/>
      <c r="G74" s="24"/>
      <c r="H74" s="25" t="s">
        <v>44</v>
      </c>
      <c r="I74" s="26">
        <f t="shared" ref="I74:J74" si="74">I73*0.11</f>
        <v>0</v>
      </c>
      <c r="J74" s="29">
        <f t="shared" si="74"/>
        <v>0</v>
      </c>
      <c r="K74" s="29"/>
      <c r="L74" s="28"/>
      <c r="M74" s="27"/>
      <c r="N74" s="26"/>
      <c r="O74" s="28"/>
      <c r="P74" s="31">
        <f>P73*0.11</f>
        <v>118.8</v>
      </c>
      <c r="Q74" s="31">
        <f t="shared" ref="Q74:X74" si="75">Q73*0.11</f>
        <v>0</v>
      </c>
      <c r="R74" s="31">
        <f t="shared" si="75"/>
        <v>126.72</v>
      </c>
      <c r="S74" s="31">
        <f t="shared" si="75"/>
        <v>0</v>
      </c>
      <c r="T74" s="31">
        <f t="shared" si="75"/>
        <v>0</v>
      </c>
      <c r="U74" s="31">
        <f t="shared" si="75"/>
        <v>0</v>
      </c>
      <c r="V74" s="31">
        <f t="shared" si="75"/>
        <v>0</v>
      </c>
      <c r="W74" s="31">
        <f t="shared" si="75"/>
        <v>0</v>
      </c>
      <c r="X74" s="31">
        <f t="shared" si="75"/>
        <v>0</v>
      </c>
      <c r="Y74" s="31"/>
      <c r="Z74" s="32"/>
      <c r="AA74" s="32"/>
      <c r="AB74" s="65"/>
      <c r="AC74" s="32"/>
      <c r="AD74" s="32"/>
      <c r="AE74" s="32"/>
      <c r="AF74" s="45"/>
      <c r="AG74" s="45"/>
      <c r="AH74" s="45"/>
      <c r="AI74" s="45"/>
      <c r="AJ74" s="45"/>
    </row>
    <row r="75" spans="1:36" x14ac:dyDescent="0.25">
      <c r="A75" s="23"/>
      <c r="B75" s="24" t="s">
        <v>38</v>
      </c>
      <c r="C75" s="24"/>
      <c r="D75" s="24"/>
      <c r="E75" s="93"/>
      <c r="F75" s="24"/>
      <c r="G75" s="24"/>
      <c r="H75" s="25" t="s">
        <v>45</v>
      </c>
      <c r="I75" s="26">
        <f t="shared" ref="I75:J75" si="76">I73*0.2</f>
        <v>0</v>
      </c>
      <c r="J75" s="29">
        <f t="shared" si="76"/>
        <v>0</v>
      </c>
      <c r="K75" s="29"/>
      <c r="L75" s="28"/>
      <c r="M75" s="27"/>
      <c r="N75" s="26"/>
      <c r="O75" s="28"/>
      <c r="P75" s="31">
        <f>P73*0.2</f>
        <v>216</v>
      </c>
      <c r="Q75" s="31">
        <f t="shared" ref="Q75:Z75" si="77">Q73*0.2</f>
        <v>0</v>
      </c>
      <c r="R75" s="31">
        <f t="shared" si="77"/>
        <v>230.4</v>
      </c>
      <c r="S75" s="31">
        <f t="shared" si="77"/>
        <v>0</v>
      </c>
      <c r="T75" s="31">
        <f t="shared" si="77"/>
        <v>0</v>
      </c>
      <c r="U75" s="31">
        <f t="shared" si="77"/>
        <v>0</v>
      </c>
      <c r="V75" s="31">
        <f t="shared" si="77"/>
        <v>0</v>
      </c>
      <c r="W75" s="31">
        <f t="shared" si="77"/>
        <v>0</v>
      </c>
      <c r="X75" s="31">
        <f t="shared" si="77"/>
        <v>0</v>
      </c>
      <c r="Y75" s="31">
        <f t="shared" si="77"/>
        <v>0</v>
      </c>
      <c r="Z75" s="31">
        <f t="shared" si="77"/>
        <v>0</v>
      </c>
      <c r="AA75" s="32"/>
      <c r="AB75" s="65"/>
      <c r="AC75" s="32"/>
      <c r="AD75" s="32"/>
      <c r="AE75" s="32"/>
      <c r="AF75" s="45"/>
      <c r="AG75" s="45"/>
      <c r="AH75" s="45"/>
      <c r="AI75" s="45"/>
      <c r="AJ75" s="45"/>
    </row>
    <row r="76" spans="1:36" x14ac:dyDescent="0.25">
      <c r="A76" s="23"/>
      <c r="B76" s="24" t="s">
        <v>38</v>
      </c>
      <c r="C76" s="24"/>
      <c r="D76" s="24"/>
      <c r="E76" s="93"/>
      <c r="F76" s="24"/>
      <c r="G76" s="24"/>
      <c r="H76" s="25" t="s">
        <v>46</v>
      </c>
      <c r="I76" s="26"/>
      <c r="J76" s="29"/>
      <c r="K76" s="29"/>
      <c r="L76" s="28"/>
      <c r="M76" s="27"/>
      <c r="N76" s="26"/>
      <c r="O76" s="28"/>
      <c r="P76" s="31"/>
      <c r="Q76" s="31"/>
      <c r="R76" s="31">
        <v>0</v>
      </c>
      <c r="S76" s="31"/>
      <c r="T76" s="31"/>
      <c r="U76" s="31"/>
      <c r="V76" s="31"/>
      <c r="W76" s="31"/>
      <c r="X76" s="31"/>
      <c r="Y76" s="31"/>
      <c r="Z76" s="32"/>
      <c r="AA76" s="32"/>
      <c r="AB76" s="65"/>
      <c r="AC76" s="32"/>
      <c r="AD76" s="32"/>
      <c r="AE76" s="32"/>
      <c r="AF76" s="45"/>
      <c r="AG76" s="45"/>
      <c r="AH76" s="45"/>
      <c r="AI76" s="45"/>
      <c r="AJ76" s="45"/>
    </row>
    <row r="77" spans="1:36" ht="15.75" thickBot="1" x14ac:dyDescent="0.3">
      <c r="A77" s="33"/>
      <c r="B77" s="34" t="s">
        <v>38</v>
      </c>
      <c r="C77" s="34"/>
      <c r="D77" s="34"/>
      <c r="E77" s="94"/>
      <c r="F77" s="34"/>
      <c r="G77" s="34"/>
      <c r="H77" s="35" t="s">
        <v>47</v>
      </c>
      <c r="I77" s="36">
        <f t="shared" ref="I77:J77" si="78">I73-(I74+I76)</f>
        <v>0</v>
      </c>
      <c r="J77" s="37">
        <f t="shared" si="78"/>
        <v>0</v>
      </c>
      <c r="K77" s="37"/>
      <c r="L77" s="38"/>
      <c r="M77" s="39"/>
      <c r="N77" s="36"/>
      <c r="O77" s="38"/>
      <c r="P77" s="41">
        <f>P73-(P74+P76)</f>
        <v>961.2</v>
      </c>
      <c r="Q77" s="41">
        <f t="shared" ref="Q77:Z77" si="79">Q73-(Q74+Q76)</f>
        <v>0</v>
      </c>
      <c r="R77" s="41">
        <f t="shared" si="79"/>
        <v>1025.28</v>
      </c>
      <c r="S77" s="41">
        <f t="shared" si="79"/>
        <v>0</v>
      </c>
      <c r="T77" s="41">
        <f t="shared" si="79"/>
        <v>0</v>
      </c>
      <c r="U77" s="41">
        <f t="shared" si="79"/>
        <v>0</v>
      </c>
      <c r="V77" s="41">
        <f t="shared" si="79"/>
        <v>0</v>
      </c>
      <c r="W77" s="41">
        <f t="shared" si="79"/>
        <v>0</v>
      </c>
      <c r="X77" s="41">
        <f t="shared" si="79"/>
        <v>0</v>
      </c>
      <c r="Y77" s="41">
        <f t="shared" si="79"/>
        <v>0</v>
      </c>
      <c r="Z77" s="41">
        <f t="shared" si="79"/>
        <v>0</v>
      </c>
      <c r="AA77" s="57"/>
      <c r="AB77" s="66"/>
      <c r="AC77" s="57"/>
      <c r="AD77" s="57"/>
      <c r="AE77" s="57"/>
      <c r="AF77" s="58"/>
      <c r="AG77" s="58"/>
      <c r="AH77" s="58"/>
      <c r="AI77" s="58"/>
      <c r="AJ77" s="58"/>
    </row>
    <row r="78" spans="1:36" ht="12.75" customHeight="1" x14ac:dyDescent="0.25">
      <c r="A78" s="12" t="s">
        <v>37</v>
      </c>
      <c r="B78" s="13" t="s">
        <v>38</v>
      </c>
      <c r="C78" s="13" t="s">
        <v>39</v>
      </c>
      <c r="D78" s="13" t="s">
        <v>37</v>
      </c>
      <c r="E78" s="13" t="s">
        <v>81</v>
      </c>
      <c r="F78" s="13" t="s">
        <v>82</v>
      </c>
      <c r="G78" s="13" t="s">
        <v>42</v>
      </c>
      <c r="H78" s="14" t="s">
        <v>43</v>
      </c>
      <c r="I78" s="15">
        <v>0</v>
      </c>
      <c r="J78" s="16">
        <v>0</v>
      </c>
      <c r="K78" s="16"/>
      <c r="L78" s="17"/>
      <c r="M78" s="18"/>
      <c r="N78" s="15"/>
      <c r="O78" s="17"/>
      <c r="P78" s="20"/>
      <c r="Q78" s="20"/>
      <c r="R78" s="20"/>
      <c r="S78" s="20"/>
      <c r="T78" s="20"/>
      <c r="U78" s="20">
        <v>1080</v>
      </c>
      <c r="V78" s="20">
        <v>450</v>
      </c>
      <c r="W78" s="20"/>
      <c r="X78" s="20"/>
      <c r="Y78" s="20"/>
      <c r="Z78" s="21"/>
      <c r="AA78" s="21"/>
      <c r="AB78" s="64"/>
      <c r="AC78" s="21"/>
      <c r="AD78" s="21"/>
      <c r="AE78" s="21"/>
      <c r="AF78" s="22"/>
      <c r="AG78" s="22"/>
      <c r="AH78" s="22"/>
      <c r="AI78" s="22"/>
      <c r="AJ78" s="22"/>
    </row>
    <row r="79" spans="1:36" x14ac:dyDescent="0.25">
      <c r="A79" s="23"/>
      <c r="B79" s="24" t="s">
        <v>38</v>
      </c>
      <c r="C79" s="24"/>
      <c r="D79" s="24"/>
      <c r="E79" s="24"/>
      <c r="F79" s="24"/>
      <c r="G79" s="24"/>
      <c r="H79" s="25" t="s">
        <v>44</v>
      </c>
      <c r="I79" s="26">
        <f t="shared" ref="I79:J79" si="80">I78*0.11</f>
        <v>0</v>
      </c>
      <c r="J79" s="29">
        <f t="shared" si="80"/>
        <v>0</v>
      </c>
      <c r="K79" s="29"/>
      <c r="L79" s="28"/>
      <c r="M79" s="27"/>
      <c r="N79" s="26"/>
      <c r="O79" s="28"/>
      <c r="P79" s="31"/>
      <c r="Q79" s="31"/>
      <c r="R79" s="31"/>
      <c r="S79" s="31">
        <f t="shared" ref="S79:X79" si="81">S78*0.11</f>
        <v>0</v>
      </c>
      <c r="T79" s="31">
        <f t="shared" si="81"/>
        <v>0</v>
      </c>
      <c r="U79" s="31">
        <f t="shared" si="81"/>
        <v>118.8</v>
      </c>
      <c r="V79" s="31">
        <f t="shared" si="81"/>
        <v>49.5</v>
      </c>
      <c r="W79" s="31">
        <f t="shared" si="81"/>
        <v>0</v>
      </c>
      <c r="X79" s="31">
        <f t="shared" si="81"/>
        <v>0</v>
      </c>
      <c r="Y79" s="31"/>
      <c r="Z79" s="32"/>
      <c r="AA79" s="32"/>
      <c r="AB79" s="65"/>
      <c r="AC79" s="32"/>
      <c r="AD79" s="32"/>
      <c r="AE79" s="32"/>
      <c r="AF79" s="45"/>
      <c r="AG79" s="45"/>
      <c r="AH79" s="45"/>
      <c r="AI79" s="45"/>
      <c r="AJ79" s="45"/>
    </row>
    <row r="80" spans="1:36" x14ac:dyDescent="0.25">
      <c r="A80" s="23"/>
      <c r="B80" s="24" t="s">
        <v>38</v>
      </c>
      <c r="C80" s="24"/>
      <c r="D80" s="24"/>
      <c r="E80" s="24"/>
      <c r="F80" s="24"/>
      <c r="G80" s="24"/>
      <c r="H80" s="25" t="s">
        <v>45</v>
      </c>
      <c r="I80" s="26">
        <f t="shared" ref="I80:J80" si="82">I78*0.2</f>
        <v>0</v>
      </c>
      <c r="J80" s="29">
        <f t="shared" si="82"/>
        <v>0</v>
      </c>
      <c r="K80" s="29"/>
      <c r="L80" s="28"/>
      <c r="M80" s="27"/>
      <c r="N80" s="26"/>
      <c r="O80" s="28"/>
      <c r="P80" s="31"/>
      <c r="Q80" s="31"/>
      <c r="R80" s="31"/>
      <c r="S80" s="31">
        <f t="shared" ref="S80:Z80" si="83">S78*0.2</f>
        <v>0</v>
      </c>
      <c r="T80" s="31">
        <f t="shared" si="83"/>
        <v>0</v>
      </c>
      <c r="U80" s="31">
        <f t="shared" si="83"/>
        <v>216</v>
      </c>
      <c r="V80" s="31">
        <f t="shared" si="83"/>
        <v>90</v>
      </c>
      <c r="W80" s="31">
        <f t="shared" si="83"/>
        <v>0</v>
      </c>
      <c r="X80" s="31">
        <f t="shared" si="83"/>
        <v>0</v>
      </c>
      <c r="Y80" s="31">
        <f t="shared" si="83"/>
        <v>0</v>
      </c>
      <c r="Z80" s="31">
        <f t="shared" si="83"/>
        <v>0</v>
      </c>
      <c r="AA80" s="32"/>
      <c r="AB80" s="65"/>
      <c r="AC80" s="32"/>
      <c r="AD80" s="32"/>
      <c r="AE80" s="32"/>
      <c r="AF80" s="45"/>
      <c r="AG80" s="45"/>
      <c r="AH80" s="45"/>
      <c r="AI80" s="45"/>
      <c r="AJ80" s="45"/>
    </row>
    <row r="81" spans="1:36" x14ac:dyDescent="0.25">
      <c r="A81" s="23"/>
      <c r="B81" s="24" t="s">
        <v>38</v>
      </c>
      <c r="C81" s="24"/>
      <c r="D81" s="24"/>
      <c r="E81" s="24"/>
      <c r="F81" s="24"/>
      <c r="G81" s="24"/>
      <c r="H81" s="25" t="s">
        <v>46</v>
      </c>
      <c r="I81" s="26"/>
      <c r="J81" s="29"/>
      <c r="K81" s="29"/>
      <c r="L81" s="28"/>
      <c r="M81" s="27"/>
      <c r="N81" s="26"/>
      <c r="O81" s="28"/>
      <c r="P81" s="31"/>
      <c r="Q81" s="31"/>
      <c r="R81" s="31"/>
      <c r="S81" s="31"/>
      <c r="T81" s="31"/>
      <c r="U81" s="31">
        <v>0</v>
      </c>
      <c r="V81" s="31">
        <v>0</v>
      </c>
      <c r="W81" s="31"/>
      <c r="X81" s="31"/>
      <c r="Y81" s="31"/>
      <c r="Z81" s="32"/>
      <c r="AA81" s="32"/>
      <c r="AB81" s="65"/>
      <c r="AC81" s="32"/>
      <c r="AD81" s="32"/>
      <c r="AE81" s="32"/>
      <c r="AF81" s="45"/>
      <c r="AG81" s="45"/>
      <c r="AH81" s="45"/>
      <c r="AI81" s="45"/>
      <c r="AJ81" s="45"/>
    </row>
    <row r="82" spans="1:36" ht="15.75" thickBot="1" x14ac:dyDescent="0.3">
      <c r="A82" s="33"/>
      <c r="B82" s="34" t="s">
        <v>38</v>
      </c>
      <c r="C82" s="34"/>
      <c r="D82" s="34"/>
      <c r="E82" s="34"/>
      <c r="F82" s="34"/>
      <c r="G82" s="34"/>
      <c r="H82" s="35" t="s">
        <v>47</v>
      </c>
      <c r="I82" s="36">
        <f t="shared" ref="I82:J82" si="84">I78-(I79+I81)</f>
        <v>0</v>
      </c>
      <c r="J82" s="37">
        <f t="shared" si="84"/>
        <v>0</v>
      </c>
      <c r="K82" s="37"/>
      <c r="L82" s="38"/>
      <c r="M82" s="39"/>
      <c r="N82" s="36"/>
      <c r="O82" s="38"/>
      <c r="P82" s="41"/>
      <c r="Q82" s="41"/>
      <c r="R82" s="41"/>
      <c r="S82" s="41">
        <f t="shared" ref="S82:Z82" si="85">S78-(S79+S81)</f>
        <v>0</v>
      </c>
      <c r="T82" s="41">
        <f t="shared" si="85"/>
        <v>0</v>
      </c>
      <c r="U82" s="41">
        <f t="shared" si="85"/>
        <v>961.2</v>
      </c>
      <c r="V82" s="41">
        <f t="shared" si="85"/>
        <v>400.5</v>
      </c>
      <c r="W82" s="41">
        <f t="shared" si="85"/>
        <v>0</v>
      </c>
      <c r="X82" s="41">
        <f t="shared" si="85"/>
        <v>0</v>
      </c>
      <c r="Y82" s="41">
        <f t="shared" si="85"/>
        <v>0</v>
      </c>
      <c r="Z82" s="41">
        <f t="shared" si="85"/>
        <v>0</v>
      </c>
      <c r="AA82" s="57"/>
      <c r="AB82" s="66"/>
      <c r="AC82" s="57"/>
      <c r="AD82" s="57"/>
      <c r="AE82" s="57"/>
      <c r="AF82" s="58"/>
      <c r="AG82" s="58"/>
      <c r="AH82" s="58"/>
      <c r="AI82" s="58"/>
      <c r="AJ82" s="58"/>
    </row>
    <row r="83" spans="1:36" ht="12.75" customHeight="1" x14ac:dyDescent="0.25">
      <c r="A83" s="12" t="s">
        <v>37</v>
      </c>
      <c r="B83" s="13" t="s">
        <v>38</v>
      </c>
      <c r="C83" s="13" t="s">
        <v>39</v>
      </c>
      <c r="D83" s="13" t="s">
        <v>37</v>
      </c>
      <c r="E83" s="13" t="s">
        <v>83</v>
      </c>
      <c r="F83" s="13" t="s">
        <v>84</v>
      </c>
      <c r="G83" s="13" t="s">
        <v>42</v>
      </c>
      <c r="H83" s="14" t="s">
        <v>43</v>
      </c>
      <c r="I83" s="15">
        <v>0</v>
      </c>
      <c r="J83" s="16">
        <v>0</v>
      </c>
      <c r="K83" s="16"/>
      <c r="L83" s="17"/>
      <c r="M83" s="18"/>
      <c r="N83" s="15"/>
      <c r="O83" s="17"/>
      <c r="P83" s="20"/>
      <c r="Q83" s="20"/>
      <c r="R83" s="20"/>
      <c r="S83" s="20"/>
      <c r="T83" s="20"/>
      <c r="U83" s="20">
        <v>1440</v>
      </c>
      <c r="V83" s="20">
        <v>1440</v>
      </c>
      <c r="W83" s="20">
        <v>1512</v>
      </c>
      <c r="X83" s="20">
        <v>1584</v>
      </c>
      <c r="Y83" s="20">
        <v>792</v>
      </c>
      <c r="Z83" s="21"/>
      <c r="AA83" s="21"/>
      <c r="AB83" s="64"/>
      <c r="AC83" s="21"/>
      <c r="AD83" s="21"/>
      <c r="AE83" s="21"/>
      <c r="AF83" s="22"/>
      <c r="AG83" s="22"/>
      <c r="AH83" s="22"/>
      <c r="AI83" s="22"/>
      <c r="AJ83" s="22"/>
    </row>
    <row r="84" spans="1:36" x14ac:dyDescent="0.25">
      <c r="A84" s="23"/>
      <c r="B84" s="24" t="s">
        <v>38</v>
      </c>
      <c r="C84" s="24"/>
      <c r="D84" s="24"/>
      <c r="E84" s="24"/>
      <c r="F84" s="24"/>
      <c r="G84" s="24"/>
      <c r="H84" s="25" t="s">
        <v>44</v>
      </c>
      <c r="I84" s="26">
        <f t="shared" ref="I84:J84" si="86">I83*0.11</f>
        <v>0</v>
      </c>
      <c r="J84" s="29">
        <f t="shared" si="86"/>
        <v>0</v>
      </c>
      <c r="K84" s="29"/>
      <c r="L84" s="28"/>
      <c r="M84" s="27"/>
      <c r="N84" s="26"/>
      <c r="O84" s="28"/>
      <c r="P84" s="31"/>
      <c r="Q84" s="31"/>
      <c r="R84" s="31"/>
      <c r="S84" s="31">
        <f t="shared" ref="S84:X84" si="87">S83*0.11</f>
        <v>0</v>
      </c>
      <c r="T84" s="31">
        <f t="shared" si="87"/>
        <v>0</v>
      </c>
      <c r="U84" s="31">
        <f t="shared" si="87"/>
        <v>158.4</v>
      </c>
      <c r="V84" s="31">
        <f t="shared" si="87"/>
        <v>158.4</v>
      </c>
      <c r="W84" s="31">
        <f t="shared" si="87"/>
        <v>166.32</v>
      </c>
      <c r="X84" s="31">
        <f t="shared" si="87"/>
        <v>174.24</v>
      </c>
      <c r="Y84" s="31"/>
      <c r="Z84" s="32"/>
      <c r="AA84" s="32"/>
      <c r="AB84" s="65"/>
      <c r="AC84" s="32"/>
      <c r="AD84" s="32"/>
      <c r="AE84" s="32"/>
      <c r="AF84" s="45"/>
      <c r="AG84" s="45"/>
      <c r="AH84" s="45"/>
      <c r="AI84" s="45"/>
      <c r="AJ84" s="45"/>
    </row>
    <row r="85" spans="1:36" x14ac:dyDescent="0.25">
      <c r="A85" s="23"/>
      <c r="B85" s="24" t="s">
        <v>38</v>
      </c>
      <c r="C85" s="24"/>
      <c r="D85" s="24"/>
      <c r="E85" s="24"/>
      <c r="F85" s="24"/>
      <c r="G85" s="24"/>
      <c r="H85" s="25" t="s">
        <v>45</v>
      </c>
      <c r="I85" s="26">
        <f t="shared" ref="I85:J85" si="88">I83*0.2</f>
        <v>0</v>
      </c>
      <c r="J85" s="29">
        <f t="shared" si="88"/>
        <v>0</v>
      </c>
      <c r="K85" s="29"/>
      <c r="L85" s="28"/>
      <c r="M85" s="27"/>
      <c r="N85" s="26"/>
      <c r="O85" s="28"/>
      <c r="P85" s="31"/>
      <c r="Q85" s="31"/>
      <c r="R85" s="31"/>
      <c r="S85" s="31">
        <f t="shared" ref="S85:Z85" si="89">S83*0.2</f>
        <v>0</v>
      </c>
      <c r="T85" s="31">
        <f t="shared" si="89"/>
        <v>0</v>
      </c>
      <c r="U85" s="31">
        <f t="shared" si="89"/>
        <v>288</v>
      </c>
      <c r="V85" s="31">
        <f t="shared" si="89"/>
        <v>288</v>
      </c>
      <c r="W85" s="31">
        <f t="shared" si="89"/>
        <v>302.40000000000003</v>
      </c>
      <c r="X85" s="31">
        <f t="shared" si="89"/>
        <v>316.8</v>
      </c>
      <c r="Y85" s="31">
        <f t="shared" si="89"/>
        <v>158.4</v>
      </c>
      <c r="Z85" s="31">
        <f t="shared" si="89"/>
        <v>0</v>
      </c>
      <c r="AA85" s="32"/>
      <c r="AB85" s="65"/>
      <c r="AC85" s="32"/>
      <c r="AD85" s="32"/>
      <c r="AE85" s="32"/>
      <c r="AF85" s="45"/>
      <c r="AG85" s="45"/>
      <c r="AH85" s="45"/>
      <c r="AI85" s="45"/>
      <c r="AJ85" s="45"/>
    </row>
    <row r="86" spans="1:36" x14ac:dyDescent="0.25">
      <c r="A86" s="23"/>
      <c r="B86" s="24" t="s">
        <v>38</v>
      </c>
      <c r="C86" s="24"/>
      <c r="D86" s="24"/>
      <c r="E86" s="24"/>
      <c r="F86" s="24"/>
      <c r="G86" s="24"/>
      <c r="H86" s="25" t="s">
        <v>46</v>
      </c>
      <c r="I86" s="26"/>
      <c r="J86" s="29"/>
      <c r="K86" s="29"/>
      <c r="L86" s="28"/>
      <c r="M86" s="27"/>
      <c r="N86" s="26"/>
      <c r="O86" s="28"/>
      <c r="P86" s="31"/>
      <c r="Q86" s="31"/>
      <c r="R86" s="31"/>
      <c r="S86" s="31"/>
      <c r="T86" s="31"/>
      <c r="U86" s="31">
        <v>0</v>
      </c>
      <c r="V86" s="31">
        <v>0</v>
      </c>
      <c r="W86" s="31">
        <v>0</v>
      </c>
      <c r="X86" s="31">
        <v>0</v>
      </c>
      <c r="Y86" s="31"/>
      <c r="Z86" s="32"/>
      <c r="AA86" s="32"/>
      <c r="AB86" s="65"/>
      <c r="AC86" s="32"/>
      <c r="AD86" s="32"/>
      <c r="AE86" s="32"/>
      <c r="AF86" s="45"/>
      <c r="AG86" s="45"/>
      <c r="AH86" s="45"/>
      <c r="AI86" s="45"/>
      <c r="AJ86" s="45"/>
    </row>
    <row r="87" spans="1:36" ht="15.75" thickBot="1" x14ac:dyDescent="0.3">
      <c r="A87" s="33"/>
      <c r="B87" s="34" t="s">
        <v>38</v>
      </c>
      <c r="C87" s="34"/>
      <c r="D87" s="34"/>
      <c r="E87" s="34"/>
      <c r="F87" s="34"/>
      <c r="G87" s="34"/>
      <c r="H87" s="35" t="s">
        <v>47</v>
      </c>
      <c r="I87" s="36">
        <f t="shared" ref="I87:J87" si="90">I83-(I84+I86)</f>
        <v>0</v>
      </c>
      <c r="J87" s="37">
        <f t="shared" si="90"/>
        <v>0</v>
      </c>
      <c r="K87" s="37"/>
      <c r="L87" s="38"/>
      <c r="M87" s="39"/>
      <c r="N87" s="36"/>
      <c r="O87" s="38"/>
      <c r="P87" s="41"/>
      <c r="Q87" s="41"/>
      <c r="R87" s="41"/>
      <c r="S87" s="41">
        <f t="shared" ref="S87:Z87" si="91">S83-(S84+S86)</f>
        <v>0</v>
      </c>
      <c r="T87" s="41">
        <f t="shared" si="91"/>
        <v>0</v>
      </c>
      <c r="U87" s="41">
        <f t="shared" si="91"/>
        <v>1281.5999999999999</v>
      </c>
      <c r="V87" s="41">
        <f t="shared" si="91"/>
        <v>1281.5999999999999</v>
      </c>
      <c r="W87" s="41">
        <f t="shared" si="91"/>
        <v>1345.68</v>
      </c>
      <c r="X87" s="41">
        <f t="shared" si="91"/>
        <v>1409.76</v>
      </c>
      <c r="Y87" s="41">
        <f t="shared" si="91"/>
        <v>792</v>
      </c>
      <c r="Z87" s="41">
        <f t="shared" si="91"/>
        <v>0</v>
      </c>
      <c r="AA87" s="57"/>
      <c r="AB87" s="66"/>
      <c r="AC87" s="57"/>
      <c r="AD87" s="57"/>
      <c r="AE87" s="57"/>
      <c r="AF87" s="58"/>
      <c r="AG87" s="58"/>
      <c r="AH87" s="58"/>
      <c r="AI87" s="58"/>
      <c r="AJ87" s="58"/>
    </row>
    <row r="88" spans="1:36" ht="12.75" customHeight="1" x14ac:dyDescent="0.25">
      <c r="A88" s="12" t="s">
        <v>37</v>
      </c>
      <c r="B88" s="13" t="s">
        <v>38</v>
      </c>
      <c r="C88" s="13" t="s">
        <v>39</v>
      </c>
      <c r="D88" s="13" t="s">
        <v>37</v>
      </c>
      <c r="E88" s="13" t="s">
        <v>85</v>
      </c>
      <c r="F88" s="13" t="s">
        <v>86</v>
      </c>
      <c r="G88" s="13" t="s">
        <v>87</v>
      </c>
      <c r="H88" s="14" t="s">
        <v>43</v>
      </c>
      <c r="I88" s="15">
        <v>0</v>
      </c>
      <c r="J88" s="16">
        <v>0</v>
      </c>
      <c r="K88" s="16"/>
      <c r="L88" s="17"/>
      <c r="M88" s="18"/>
      <c r="N88" s="15"/>
      <c r="O88" s="17"/>
      <c r="P88" s="20"/>
      <c r="Q88" s="20"/>
      <c r="R88" s="20"/>
      <c r="S88" s="20">
        <v>1520</v>
      </c>
      <c r="T88" s="20"/>
      <c r="U88" s="20"/>
      <c r="V88" s="20">
        <v>0</v>
      </c>
      <c r="W88" s="20"/>
      <c r="X88" s="20"/>
      <c r="Y88" s="20"/>
      <c r="Z88" s="21"/>
      <c r="AA88" s="21"/>
      <c r="AB88" s="64"/>
      <c r="AC88" s="21"/>
      <c r="AD88" s="21"/>
      <c r="AE88" s="21"/>
      <c r="AF88" s="22"/>
      <c r="AG88" s="22"/>
      <c r="AH88" s="22"/>
      <c r="AI88" s="22"/>
      <c r="AJ88" s="22"/>
    </row>
    <row r="89" spans="1:36" x14ac:dyDescent="0.25">
      <c r="A89" s="23"/>
      <c r="B89" s="24" t="s">
        <v>38</v>
      </c>
      <c r="C89" s="24"/>
      <c r="D89" s="24"/>
      <c r="E89" s="24"/>
      <c r="F89" s="24"/>
      <c r="G89" s="24"/>
      <c r="H89" s="25" t="s">
        <v>44</v>
      </c>
      <c r="I89" s="26">
        <f t="shared" ref="I89:J89" si="92">I88*0.11</f>
        <v>0</v>
      </c>
      <c r="J89" s="29">
        <f t="shared" si="92"/>
        <v>0</v>
      </c>
      <c r="K89" s="29"/>
      <c r="L89" s="28"/>
      <c r="M89" s="27"/>
      <c r="N89" s="26"/>
      <c r="O89" s="28"/>
      <c r="P89" s="31"/>
      <c r="Q89" s="31"/>
      <c r="R89" s="31"/>
      <c r="S89" s="31">
        <f t="shared" ref="S89:X89" si="93">S88*0.11</f>
        <v>167.2</v>
      </c>
      <c r="T89" s="31">
        <f t="shared" si="93"/>
        <v>0</v>
      </c>
      <c r="U89" s="31">
        <f t="shared" si="93"/>
        <v>0</v>
      </c>
      <c r="V89" s="31">
        <f t="shared" si="93"/>
        <v>0</v>
      </c>
      <c r="W89" s="31">
        <f t="shared" si="93"/>
        <v>0</v>
      </c>
      <c r="X89" s="31">
        <f t="shared" si="93"/>
        <v>0</v>
      </c>
      <c r="Y89" s="31"/>
      <c r="Z89" s="32"/>
      <c r="AA89" s="32"/>
      <c r="AB89" s="65"/>
      <c r="AC89" s="32"/>
      <c r="AD89" s="32"/>
      <c r="AE89" s="32"/>
      <c r="AF89" s="45"/>
      <c r="AG89" s="45"/>
      <c r="AH89" s="45"/>
      <c r="AI89" s="45"/>
      <c r="AJ89" s="45"/>
    </row>
    <row r="90" spans="1:36" x14ac:dyDescent="0.25">
      <c r="A90" s="23"/>
      <c r="B90" s="24" t="s">
        <v>38</v>
      </c>
      <c r="C90" s="24"/>
      <c r="D90" s="24"/>
      <c r="E90" s="24"/>
      <c r="F90" s="24"/>
      <c r="G90" s="24"/>
      <c r="H90" s="25" t="s">
        <v>45</v>
      </c>
      <c r="I90" s="26">
        <f t="shared" ref="I90:J90" si="94">I88*0.2</f>
        <v>0</v>
      </c>
      <c r="J90" s="29">
        <f t="shared" si="94"/>
        <v>0</v>
      </c>
      <c r="K90" s="29"/>
      <c r="L90" s="28"/>
      <c r="M90" s="27"/>
      <c r="N90" s="26"/>
      <c r="O90" s="28"/>
      <c r="P90" s="31"/>
      <c r="Q90" s="31"/>
      <c r="R90" s="31"/>
      <c r="S90" s="31">
        <f t="shared" ref="S90:Z90" si="95">S88*0.2</f>
        <v>304</v>
      </c>
      <c r="T90" s="31">
        <f t="shared" si="95"/>
        <v>0</v>
      </c>
      <c r="U90" s="31">
        <f t="shared" si="95"/>
        <v>0</v>
      </c>
      <c r="V90" s="31">
        <f t="shared" si="95"/>
        <v>0</v>
      </c>
      <c r="W90" s="31">
        <f t="shared" si="95"/>
        <v>0</v>
      </c>
      <c r="X90" s="31">
        <f t="shared" si="95"/>
        <v>0</v>
      </c>
      <c r="Y90" s="31">
        <f t="shared" si="95"/>
        <v>0</v>
      </c>
      <c r="Z90" s="31">
        <f t="shared" si="95"/>
        <v>0</v>
      </c>
      <c r="AA90" s="32"/>
      <c r="AB90" s="65"/>
      <c r="AC90" s="32"/>
      <c r="AD90" s="32"/>
      <c r="AE90" s="32"/>
      <c r="AF90" s="45"/>
      <c r="AG90" s="45"/>
      <c r="AH90" s="45"/>
      <c r="AI90" s="45"/>
      <c r="AJ90" s="45"/>
    </row>
    <row r="91" spans="1:36" x14ac:dyDescent="0.25">
      <c r="A91" s="23"/>
      <c r="B91" s="24" t="s">
        <v>38</v>
      </c>
      <c r="C91" s="24"/>
      <c r="D91" s="24"/>
      <c r="E91" s="24"/>
      <c r="F91" s="24"/>
      <c r="G91" s="24"/>
      <c r="H91" s="25" t="s">
        <v>46</v>
      </c>
      <c r="I91" s="26"/>
      <c r="J91" s="29"/>
      <c r="K91" s="29"/>
      <c r="L91" s="28"/>
      <c r="M91" s="27"/>
      <c r="N91" s="26"/>
      <c r="O91" s="28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2"/>
      <c r="AA91" s="32"/>
      <c r="AB91" s="65"/>
      <c r="AC91" s="32"/>
      <c r="AD91" s="32"/>
      <c r="AE91" s="32"/>
      <c r="AF91" s="45"/>
      <c r="AG91" s="45"/>
      <c r="AH91" s="45"/>
      <c r="AI91" s="45"/>
      <c r="AJ91" s="45"/>
    </row>
    <row r="92" spans="1:36" ht="15.75" thickBot="1" x14ac:dyDescent="0.3">
      <c r="A92" s="33"/>
      <c r="B92" s="34" t="s">
        <v>38</v>
      </c>
      <c r="C92" s="34"/>
      <c r="D92" s="34"/>
      <c r="E92" s="34"/>
      <c r="F92" s="34"/>
      <c r="G92" s="34"/>
      <c r="H92" s="35" t="s">
        <v>47</v>
      </c>
      <c r="I92" s="36">
        <f t="shared" ref="I92:J92" si="96">I88-(I89+I91)</f>
        <v>0</v>
      </c>
      <c r="J92" s="37">
        <f t="shared" si="96"/>
        <v>0</v>
      </c>
      <c r="K92" s="37"/>
      <c r="L92" s="38"/>
      <c r="M92" s="39"/>
      <c r="N92" s="36"/>
      <c r="O92" s="38"/>
      <c r="P92" s="41"/>
      <c r="Q92" s="41"/>
      <c r="R92" s="41"/>
      <c r="S92" s="41">
        <f t="shared" ref="S92:Z92" si="97">S88-(S89+S91)</f>
        <v>1352.8</v>
      </c>
      <c r="T92" s="41">
        <f t="shared" si="97"/>
        <v>0</v>
      </c>
      <c r="U92" s="41">
        <f t="shared" si="97"/>
        <v>0</v>
      </c>
      <c r="V92" s="41">
        <f t="shared" si="97"/>
        <v>0</v>
      </c>
      <c r="W92" s="41">
        <f t="shared" si="97"/>
        <v>0</v>
      </c>
      <c r="X92" s="41">
        <f t="shared" si="97"/>
        <v>0</v>
      </c>
      <c r="Y92" s="41">
        <f t="shared" si="97"/>
        <v>0</v>
      </c>
      <c r="Z92" s="41">
        <f t="shared" si="97"/>
        <v>0</v>
      </c>
      <c r="AA92" s="57"/>
      <c r="AB92" s="66"/>
      <c r="AC92" s="57"/>
      <c r="AD92" s="57"/>
      <c r="AE92" s="57"/>
      <c r="AF92" s="58"/>
      <c r="AG92" s="58"/>
      <c r="AH92" s="58"/>
      <c r="AI92" s="58"/>
      <c r="AJ92" s="58"/>
    </row>
    <row r="93" spans="1:36" ht="12.75" customHeight="1" x14ac:dyDescent="0.25">
      <c r="A93" s="12" t="s">
        <v>37</v>
      </c>
      <c r="B93" s="95" t="s">
        <v>38</v>
      </c>
      <c r="C93" s="13" t="s">
        <v>39</v>
      </c>
      <c r="D93" s="13" t="s">
        <v>37</v>
      </c>
      <c r="E93" s="13" t="s">
        <v>88</v>
      </c>
      <c r="F93" s="13" t="s">
        <v>89</v>
      </c>
      <c r="G93" s="13" t="s">
        <v>57</v>
      </c>
      <c r="H93" s="14" t="s">
        <v>43</v>
      </c>
      <c r="I93" s="15">
        <v>0</v>
      </c>
      <c r="J93" s="16">
        <v>0</v>
      </c>
      <c r="K93" s="16"/>
      <c r="L93" s="17"/>
      <c r="M93" s="18"/>
      <c r="N93" s="15"/>
      <c r="O93" s="17"/>
      <c r="P93" s="20"/>
      <c r="Q93" s="20"/>
      <c r="R93" s="20"/>
      <c r="S93" s="20"/>
      <c r="T93" s="20"/>
      <c r="U93" s="20">
        <v>0</v>
      </c>
      <c r="V93" s="20">
        <v>2000</v>
      </c>
      <c r="W93" s="20">
        <v>1300</v>
      </c>
      <c r="X93" s="20">
        <v>700</v>
      </c>
      <c r="Y93" s="20"/>
      <c r="Z93" s="21"/>
      <c r="AA93" s="21"/>
      <c r="AB93" s="64"/>
      <c r="AC93" s="21"/>
      <c r="AD93" s="21"/>
      <c r="AE93" s="21"/>
      <c r="AF93" s="22"/>
      <c r="AG93" s="22"/>
      <c r="AH93" s="22"/>
      <c r="AI93" s="22"/>
      <c r="AJ93" s="22"/>
    </row>
    <row r="94" spans="1:36" x14ac:dyDescent="0.25">
      <c r="A94" s="23"/>
      <c r="B94" s="96" t="s">
        <v>38</v>
      </c>
      <c r="C94" s="24"/>
      <c r="D94" s="24"/>
      <c r="E94" s="24"/>
      <c r="F94" s="24"/>
      <c r="G94" s="24"/>
      <c r="H94" s="25" t="s">
        <v>44</v>
      </c>
      <c r="I94" s="26">
        <f t="shared" ref="I94:J94" si="98">I93*0.11</f>
        <v>0</v>
      </c>
      <c r="J94" s="29">
        <f t="shared" si="98"/>
        <v>0</v>
      </c>
      <c r="K94" s="29"/>
      <c r="L94" s="28"/>
      <c r="M94" s="27"/>
      <c r="N94" s="26"/>
      <c r="O94" s="28"/>
      <c r="P94" s="31"/>
      <c r="Q94" s="31"/>
      <c r="R94" s="31"/>
      <c r="S94" s="31">
        <f t="shared" ref="S94:X94" si="99">S93*0.11</f>
        <v>0</v>
      </c>
      <c r="T94" s="31">
        <f t="shared" si="99"/>
        <v>0</v>
      </c>
      <c r="U94" s="31">
        <f t="shared" si="99"/>
        <v>0</v>
      </c>
      <c r="V94" s="31">
        <f t="shared" si="99"/>
        <v>220</v>
      </c>
      <c r="W94" s="31">
        <f t="shared" si="99"/>
        <v>143</v>
      </c>
      <c r="X94" s="31">
        <f t="shared" si="99"/>
        <v>77</v>
      </c>
      <c r="Y94" s="31"/>
      <c r="Z94" s="32"/>
      <c r="AA94" s="32"/>
      <c r="AB94" s="65"/>
      <c r="AC94" s="32"/>
      <c r="AD94" s="32"/>
      <c r="AE94" s="32"/>
      <c r="AF94" s="45"/>
      <c r="AG94" s="45"/>
      <c r="AH94" s="45"/>
      <c r="AI94" s="45"/>
      <c r="AJ94" s="45"/>
    </row>
    <row r="95" spans="1:36" x14ac:dyDescent="0.25">
      <c r="A95" s="23"/>
      <c r="B95" s="96" t="s">
        <v>38</v>
      </c>
      <c r="C95" s="24"/>
      <c r="D95" s="24"/>
      <c r="E95" s="24"/>
      <c r="F95" s="24"/>
      <c r="G95" s="24"/>
      <c r="H95" s="25" t="s">
        <v>45</v>
      </c>
      <c r="I95" s="26">
        <f t="shared" ref="I95:J95" si="100">I93*0.2</f>
        <v>0</v>
      </c>
      <c r="J95" s="29">
        <f t="shared" si="100"/>
        <v>0</v>
      </c>
      <c r="K95" s="29"/>
      <c r="L95" s="28"/>
      <c r="M95" s="27"/>
      <c r="N95" s="26"/>
      <c r="O95" s="28"/>
      <c r="P95" s="31"/>
      <c r="Q95" s="31"/>
      <c r="R95" s="31"/>
      <c r="S95" s="31">
        <f t="shared" ref="S95:Z95" si="101">S93*0.2</f>
        <v>0</v>
      </c>
      <c r="T95" s="31">
        <f t="shared" si="101"/>
        <v>0</v>
      </c>
      <c r="U95" s="31">
        <f t="shared" si="101"/>
        <v>0</v>
      </c>
      <c r="V95" s="31">
        <f t="shared" si="101"/>
        <v>400</v>
      </c>
      <c r="W95" s="31">
        <f t="shared" si="101"/>
        <v>260</v>
      </c>
      <c r="X95" s="31">
        <f t="shared" si="101"/>
        <v>140</v>
      </c>
      <c r="Y95" s="31">
        <f t="shared" si="101"/>
        <v>0</v>
      </c>
      <c r="Z95" s="31">
        <f t="shared" si="101"/>
        <v>0</v>
      </c>
      <c r="AA95" s="32"/>
      <c r="AB95" s="65"/>
      <c r="AC95" s="32"/>
      <c r="AD95" s="32"/>
      <c r="AE95" s="32"/>
      <c r="AF95" s="45"/>
      <c r="AG95" s="45"/>
      <c r="AH95" s="45"/>
      <c r="AI95" s="45"/>
      <c r="AJ95" s="45"/>
    </row>
    <row r="96" spans="1:36" x14ac:dyDescent="0.25">
      <c r="A96" s="23"/>
      <c r="B96" s="96" t="s">
        <v>38</v>
      </c>
      <c r="C96" s="24"/>
      <c r="D96" s="24"/>
      <c r="E96" s="24"/>
      <c r="F96" s="24"/>
      <c r="G96" s="24"/>
      <c r="H96" s="25" t="s">
        <v>46</v>
      </c>
      <c r="I96" s="26"/>
      <c r="J96" s="29"/>
      <c r="K96" s="29"/>
      <c r="L96" s="28"/>
      <c r="M96" s="27"/>
      <c r="N96" s="26"/>
      <c r="O96" s="28"/>
      <c r="P96" s="31"/>
      <c r="Q96" s="31"/>
      <c r="R96" s="31"/>
      <c r="S96" s="31"/>
      <c r="T96" s="31"/>
      <c r="U96" s="31">
        <v>0</v>
      </c>
      <c r="V96" s="31">
        <v>0</v>
      </c>
      <c r="W96" s="31">
        <v>0</v>
      </c>
      <c r="X96" s="31">
        <v>0</v>
      </c>
      <c r="Y96" s="31"/>
      <c r="Z96" s="32"/>
      <c r="AA96" s="32"/>
      <c r="AB96" s="65"/>
      <c r="AC96" s="32"/>
      <c r="AD96" s="32"/>
      <c r="AE96" s="32"/>
      <c r="AF96" s="45"/>
      <c r="AG96" s="45"/>
      <c r="AH96" s="45"/>
      <c r="AI96" s="45"/>
      <c r="AJ96" s="45"/>
    </row>
    <row r="97" spans="1:36" ht="15.75" thickBot="1" x14ac:dyDescent="0.3">
      <c r="A97" s="33"/>
      <c r="B97" s="97" t="s">
        <v>38</v>
      </c>
      <c r="C97" s="34"/>
      <c r="D97" s="34"/>
      <c r="E97" s="34"/>
      <c r="F97" s="34"/>
      <c r="G97" s="34"/>
      <c r="H97" s="35" t="s">
        <v>47</v>
      </c>
      <c r="I97" s="36">
        <f t="shared" ref="I97:J97" si="102">I93-(I94+I96)</f>
        <v>0</v>
      </c>
      <c r="J97" s="37">
        <f t="shared" si="102"/>
        <v>0</v>
      </c>
      <c r="K97" s="37"/>
      <c r="L97" s="38"/>
      <c r="M97" s="39"/>
      <c r="N97" s="36"/>
      <c r="O97" s="38"/>
      <c r="P97" s="41"/>
      <c r="Q97" s="41"/>
      <c r="R97" s="41"/>
      <c r="S97" s="41">
        <f t="shared" ref="S97:Z97" si="103">S93-(S94+S96)</f>
        <v>0</v>
      </c>
      <c r="T97" s="41">
        <f t="shared" si="103"/>
        <v>0</v>
      </c>
      <c r="U97" s="41">
        <f t="shared" si="103"/>
        <v>0</v>
      </c>
      <c r="V97" s="41">
        <f t="shared" si="103"/>
        <v>1780</v>
      </c>
      <c r="W97" s="41">
        <f t="shared" si="103"/>
        <v>1157</v>
      </c>
      <c r="X97" s="41">
        <f t="shared" si="103"/>
        <v>623</v>
      </c>
      <c r="Y97" s="41">
        <f t="shared" si="103"/>
        <v>0</v>
      </c>
      <c r="Z97" s="41">
        <f t="shared" si="103"/>
        <v>0</v>
      </c>
      <c r="AA97" s="57"/>
      <c r="AB97" s="66"/>
      <c r="AC97" s="57"/>
      <c r="AD97" s="57"/>
      <c r="AE97" s="57"/>
      <c r="AF97" s="58"/>
      <c r="AG97" s="58"/>
      <c r="AH97" s="58"/>
      <c r="AI97" s="58"/>
      <c r="AJ97" s="58"/>
    </row>
    <row r="98" spans="1:36" ht="12.75" customHeight="1" x14ac:dyDescent="0.25">
      <c r="A98" s="12" t="s">
        <v>37</v>
      </c>
      <c r="B98" s="95" t="s">
        <v>38</v>
      </c>
      <c r="C98" s="13" t="s">
        <v>39</v>
      </c>
      <c r="D98" s="13" t="s">
        <v>37</v>
      </c>
      <c r="E98" s="13" t="s">
        <v>90</v>
      </c>
      <c r="F98" s="13" t="s">
        <v>91</v>
      </c>
      <c r="G98" s="13" t="s">
        <v>42</v>
      </c>
      <c r="H98" s="14" t="s">
        <v>43</v>
      </c>
      <c r="I98" s="15">
        <v>0</v>
      </c>
      <c r="J98" s="16">
        <v>0</v>
      </c>
      <c r="K98" s="16"/>
      <c r="L98" s="17"/>
      <c r="M98" s="18"/>
      <c r="N98" s="15"/>
      <c r="O98" s="17"/>
      <c r="P98" s="20"/>
      <c r="Q98" s="20"/>
      <c r="R98" s="20"/>
      <c r="S98" s="20"/>
      <c r="T98" s="20"/>
      <c r="U98" s="20">
        <v>0</v>
      </c>
      <c r="V98" s="20">
        <v>0</v>
      </c>
      <c r="W98" s="20">
        <v>756</v>
      </c>
      <c r="X98" s="20">
        <v>1080</v>
      </c>
      <c r="Y98" s="20"/>
      <c r="Z98" s="21"/>
      <c r="AA98" s="21"/>
      <c r="AB98" s="64"/>
      <c r="AC98" s="21"/>
      <c r="AD98" s="21"/>
      <c r="AE98" s="21"/>
      <c r="AF98" s="22"/>
      <c r="AG98" s="22"/>
      <c r="AH98" s="22"/>
      <c r="AI98" s="22"/>
      <c r="AJ98" s="22"/>
    </row>
    <row r="99" spans="1:36" x14ac:dyDescent="0.25">
      <c r="A99" s="23"/>
      <c r="B99" s="96" t="s">
        <v>38</v>
      </c>
      <c r="C99" s="24"/>
      <c r="D99" s="24"/>
      <c r="E99" s="24"/>
      <c r="F99" s="24"/>
      <c r="G99" s="24"/>
      <c r="H99" s="25" t="s">
        <v>44</v>
      </c>
      <c r="I99" s="26">
        <f t="shared" ref="I99:J99" si="104">I98*0.11</f>
        <v>0</v>
      </c>
      <c r="J99" s="29">
        <f t="shared" si="104"/>
        <v>0</v>
      </c>
      <c r="K99" s="29"/>
      <c r="L99" s="28"/>
      <c r="M99" s="27"/>
      <c r="N99" s="26"/>
      <c r="O99" s="28"/>
      <c r="P99" s="31"/>
      <c r="Q99" s="31"/>
      <c r="R99" s="31"/>
      <c r="S99" s="31">
        <f t="shared" ref="S99:X99" si="105">S98*0.11</f>
        <v>0</v>
      </c>
      <c r="T99" s="31">
        <f t="shared" si="105"/>
        <v>0</v>
      </c>
      <c r="U99" s="31">
        <f t="shared" si="105"/>
        <v>0</v>
      </c>
      <c r="V99" s="31">
        <f t="shared" si="105"/>
        <v>0</v>
      </c>
      <c r="W99" s="31">
        <f t="shared" si="105"/>
        <v>83.16</v>
      </c>
      <c r="X99" s="31">
        <f t="shared" si="105"/>
        <v>118.8</v>
      </c>
      <c r="Y99" s="31"/>
      <c r="Z99" s="32"/>
      <c r="AA99" s="32"/>
      <c r="AB99" s="65"/>
      <c r="AC99" s="32"/>
      <c r="AD99" s="32"/>
      <c r="AE99" s="32"/>
      <c r="AF99" s="45"/>
      <c r="AG99" s="45"/>
      <c r="AH99" s="45"/>
      <c r="AI99" s="45"/>
      <c r="AJ99" s="45"/>
    </row>
    <row r="100" spans="1:36" x14ac:dyDescent="0.25">
      <c r="A100" s="23"/>
      <c r="B100" s="96" t="s">
        <v>38</v>
      </c>
      <c r="C100" s="24"/>
      <c r="D100" s="24"/>
      <c r="E100" s="24"/>
      <c r="F100" s="24"/>
      <c r="G100" s="24"/>
      <c r="H100" s="25" t="s">
        <v>45</v>
      </c>
      <c r="I100" s="26">
        <f t="shared" ref="I100:J100" si="106">I98*0.2</f>
        <v>0</v>
      </c>
      <c r="J100" s="29">
        <f t="shared" si="106"/>
        <v>0</v>
      </c>
      <c r="K100" s="29"/>
      <c r="L100" s="28"/>
      <c r="M100" s="27"/>
      <c r="N100" s="26"/>
      <c r="O100" s="28"/>
      <c r="P100" s="31"/>
      <c r="Q100" s="31"/>
      <c r="R100" s="31"/>
      <c r="S100" s="31">
        <f t="shared" ref="S100:Z100" si="107">S98*0.2</f>
        <v>0</v>
      </c>
      <c r="T100" s="31">
        <f t="shared" si="107"/>
        <v>0</v>
      </c>
      <c r="U100" s="31">
        <f t="shared" si="107"/>
        <v>0</v>
      </c>
      <c r="V100" s="31">
        <f t="shared" si="107"/>
        <v>0</v>
      </c>
      <c r="W100" s="31">
        <f t="shared" si="107"/>
        <v>151.20000000000002</v>
      </c>
      <c r="X100" s="31">
        <f t="shared" si="107"/>
        <v>216</v>
      </c>
      <c r="Y100" s="31">
        <f t="shared" si="107"/>
        <v>0</v>
      </c>
      <c r="Z100" s="31">
        <f t="shared" si="107"/>
        <v>0</v>
      </c>
      <c r="AA100" s="32"/>
      <c r="AB100" s="65"/>
      <c r="AC100" s="32"/>
      <c r="AD100" s="32"/>
      <c r="AE100" s="32"/>
      <c r="AF100" s="45"/>
      <c r="AG100" s="45"/>
      <c r="AH100" s="45"/>
      <c r="AI100" s="45"/>
      <c r="AJ100" s="45"/>
    </row>
    <row r="101" spans="1:36" x14ac:dyDescent="0.25">
      <c r="A101" s="23"/>
      <c r="B101" s="96" t="s">
        <v>38</v>
      </c>
      <c r="C101" s="24"/>
      <c r="D101" s="24"/>
      <c r="E101" s="24"/>
      <c r="F101" s="24"/>
      <c r="G101" s="24"/>
      <c r="H101" s="25" t="s">
        <v>46</v>
      </c>
      <c r="I101" s="26"/>
      <c r="J101" s="29"/>
      <c r="K101" s="29"/>
      <c r="L101" s="28"/>
      <c r="M101" s="27"/>
      <c r="N101" s="26"/>
      <c r="O101" s="28"/>
      <c r="P101" s="31"/>
      <c r="Q101" s="31"/>
      <c r="R101" s="31"/>
      <c r="S101" s="31"/>
      <c r="T101" s="31"/>
      <c r="U101" s="31">
        <v>0</v>
      </c>
      <c r="V101" s="31">
        <v>0</v>
      </c>
      <c r="W101" s="31">
        <v>0</v>
      </c>
      <c r="X101" s="31">
        <v>0</v>
      </c>
      <c r="Y101" s="31"/>
      <c r="Z101" s="32"/>
      <c r="AA101" s="32"/>
      <c r="AB101" s="65"/>
      <c r="AC101" s="32"/>
      <c r="AD101" s="32"/>
      <c r="AE101" s="32"/>
      <c r="AF101" s="45"/>
      <c r="AG101" s="45"/>
      <c r="AH101" s="45"/>
      <c r="AI101" s="45"/>
      <c r="AJ101" s="45"/>
    </row>
    <row r="102" spans="1:36" ht="15.75" thickBot="1" x14ac:dyDescent="0.3">
      <c r="A102" s="33"/>
      <c r="B102" s="97" t="s">
        <v>38</v>
      </c>
      <c r="C102" s="34"/>
      <c r="D102" s="34"/>
      <c r="E102" s="34"/>
      <c r="F102" s="34"/>
      <c r="G102" s="34"/>
      <c r="H102" s="35" t="s">
        <v>47</v>
      </c>
      <c r="I102" s="36">
        <f t="shared" ref="I102:J102" si="108">I98-(I99+I101)</f>
        <v>0</v>
      </c>
      <c r="J102" s="37">
        <f t="shared" si="108"/>
        <v>0</v>
      </c>
      <c r="K102" s="37"/>
      <c r="L102" s="38"/>
      <c r="M102" s="39"/>
      <c r="N102" s="36"/>
      <c r="O102" s="38"/>
      <c r="P102" s="41"/>
      <c r="Q102" s="41"/>
      <c r="R102" s="41"/>
      <c r="S102" s="41">
        <f t="shared" ref="S102:Z102" si="109">S98-(S99+S101)</f>
        <v>0</v>
      </c>
      <c r="T102" s="41">
        <f t="shared" si="109"/>
        <v>0</v>
      </c>
      <c r="U102" s="41">
        <f t="shared" si="109"/>
        <v>0</v>
      </c>
      <c r="V102" s="41">
        <f t="shared" si="109"/>
        <v>0</v>
      </c>
      <c r="W102" s="41">
        <f t="shared" si="109"/>
        <v>672.84</v>
      </c>
      <c r="X102" s="41">
        <f t="shared" si="109"/>
        <v>961.2</v>
      </c>
      <c r="Y102" s="41">
        <f t="shared" si="109"/>
        <v>0</v>
      </c>
      <c r="Z102" s="41">
        <f t="shared" si="109"/>
        <v>0</v>
      </c>
      <c r="AA102" s="57"/>
      <c r="AB102" s="66"/>
      <c r="AC102" s="57"/>
      <c r="AD102" s="57"/>
      <c r="AE102" s="57"/>
      <c r="AF102" s="58"/>
      <c r="AG102" s="58"/>
      <c r="AH102" s="58"/>
      <c r="AI102" s="58"/>
      <c r="AJ102" s="58"/>
    </row>
    <row r="103" spans="1:36" ht="12.75" customHeight="1" x14ac:dyDescent="0.25">
      <c r="A103" s="12" t="s">
        <v>37</v>
      </c>
      <c r="B103" s="13" t="s">
        <v>38</v>
      </c>
      <c r="C103" s="13" t="s">
        <v>39</v>
      </c>
      <c r="D103" s="13" t="s">
        <v>37</v>
      </c>
      <c r="E103" s="13" t="s">
        <v>92</v>
      </c>
      <c r="F103" s="13" t="s">
        <v>93</v>
      </c>
      <c r="G103" s="13" t="s">
        <v>94</v>
      </c>
      <c r="H103" s="14" t="s">
        <v>43</v>
      </c>
      <c r="I103" s="15">
        <v>0</v>
      </c>
      <c r="J103" s="16">
        <v>0</v>
      </c>
      <c r="K103" s="16"/>
      <c r="L103" s="17"/>
      <c r="M103" s="18"/>
      <c r="N103" s="15"/>
      <c r="O103" s="17"/>
      <c r="P103" s="20"/>
      <c r="Q103" s="20"/>
      <c r="R103" s="20"/>
      <c r="S103" s="20">
        <v>0</v>
      </c>
      <c r="T103" s="20"/>
      <c r="U103" s="20"/>
      <c r="V103" s="20">
        <v>0</v>
      </c>
      <c r="W103" s="20">
        <v>1000</v>
      </c>
      <c r="X103" s="20">
        <v>1200</v>
      </c>
      <c r="Y103" s="20">
        <v>792</v>
      </c>
      <c r="Z103" s="21"/>
      <c r="AA103" s="21"/>
      <c r="AB103" s="64"/>
      <c r="AC103" s="21"/>
      <c r="AD103" s="21"/>
      <c r="AE103" s="21"/>
      <c r="AF103" s="22"/>
      <c r="AG103" s="22"/>
      <c r="AH103" s="22"/>
      <c r="AI103" s="22"/>
      <c r="AJ103" s="22"/>
    </row>
    <row r="104" spans="1:36" x14ac:dyDescent="0.25">
      <c r="A104" s="23"/>
      <c r="B104" s="24" t="s">
        <v>38</v>
      </c>
      <c r="C104" s="24"/>
      <c r="D104" s="24"/>
      <c r="E104" s="24"/>
      <c r="F104" s="24"/>
      <c r="G104" s="24"/>
      <c r="H104" s="25" t="s">
        <v>44</v>
      </c>
      <c r="I104" s="26">
        <f t="shared" ref="I104:J104" si="110">I103*0.11</f>
        <v>0</v>
      </c>
      <c r="J104" s="29">
        <f t="shared" si="110"/>
        <v>0</v>
      </c>
      <c r="K104" s="29"/>
      <c r="L104" s="28"/>
      <c r="M104" s="27"/>
      <c r="N104" s="26"/>
      <c r="O104" s="28"/>
      <c r="P104" s="31"/>
      <c r="Q104" s="31"/>
      <c r="R104" s="31"/>
      <c r="S104" s="31">
        <f t="shared" ref="S104:Y104" si="111">S103*0.11</f>
        <v>0</v>
      </c>
      <c r="T104" s="31">
        <f t="shared" si="111"/>
        <v>0</v>
      </c>
      <c r="U104" s="31">
        <f t="shared" si="111"/>
        <v>0</v>
      </c>
      <c r="V104" s="31">
        <f t="shared" si="111"/>
        <v>0</v>
      </c>
      <c r="W104" s="31">
        <f t="shared" si="111"/>
        <v>110</v>
      </c>
      <c r="X104" s="31">
        <f t="shared" si="111"/>
        <v>132</v>
      </c>
      <c r="Y104" s="31">
        <f t="shared" si="111"/>
        <v>87.12</v>
      </c>
      <c r="Z104" s="32"/>
      <c r="AA104" s="32"/>
      <c r="AB104" s="65"/>
      <c r="AC104" s="32"/>
      <c r="AD104" s="32"/>
      <c r="AE104" s="32"/>
      <c r="AF104" s="45"/>
      <c r="AG104" s="45"/>
      <c r="AH104" s="45"/>
      <c r="AI104" s="45"/>
      <c r="AJ104" s="45"/>
    </row>
    <row r="105" spans="1:36" x14ac:dyDescent="0.25">
      <c r="A105" s="23"/>
      <c r="B105" s="24" t="s">
        <v>38</v>
      </c>
      <c r="C105" s="24"/>
      <c r="D105" s="24"/>
      <c r="E105" s="24"/>
      <c r="F105" s="24"/>
      <c r="G105" s="24"/>
      <c r="H105" s="25" t="s">
        <v>45</v>
      </c>
      <c r="I105" s="26">
        <f t="shared" ref="I105:J105" si="112">I103*0.2</f>
        <v>0</v>
      </c>
      <c r="J105" s="29">
        <f t="shared" si="112"/>
        <v>0</v>
      </c>
      <c r="K105" s="29"/>
      <c r="L105" s="28"/>
      <c r="M105" s="27"/>
      <c r="N105" s="26"/>
      <c r="O105" s="28"/>
      <c r="P105" s="31"/>
      <c r="Q105" s="31"/>
      <c r="R105" s="31"/>
      <c r="S105" s="31">
        <f t="shared" ref="S105:Z105" si="113">S103*0.2</f>
        <v>0</v>
      </c>
      <c r="T105" s="31">
        <f t="shared" si="113"/>
        <v>0</v>
      </c>
      <c r="U105" s="31">
        <f t="shared" si="113"/>
        <v>0</v>
      </c>
      <c r="V105" s="31">
        <f t="shared" si="113"/>
        <v>0</v>
      </c>
      <c r="W105" s="31">
        <f t="shared" si="113"/>
        <v>200</v>
      </c>
      <c r="X105" s="31">
        <f t="shared" si="113"/>
        <v>240</v>
      </c>
      <c r="Y105" s="31">
        <f t="shared" si="113"/>
        <v>158.4</v>
      </c>
      <c r="Z105" s="31">
        <f t="shared" si="113"/>
        <v>0</v>
      </c>
      <c r="AA105" s="32"/>
      <c r="AB105" s="65"/>
      <c r="AC105" s="32"/>
      <c r="AD105" s="32"/>
      <c r="AE105" s="32"/>
      <c r="AF105" s="45"/>
      <c r="AG105" s="45"/>
      <c r="AH105" s="45"/>
      <c r="AI105" s="45"/>
      <c r="AJ105" s="45"/>
    </row>
    <row r="106" spans="1:36" x14ac:dyDescent="0.25">
      <c r="A106" s="23"/>
      <c r="B106" s="24" t="s">
        <v>38</v>
      </c>
      <c r="C106" s="24"/>
      <c r="D106" s="24"/>
      <c r="E106" s="24"/>
      <c r="F106" s="24"/>
      <c r="G106" s="24"/>
      <c r="H106" s="25" t="s">
        <v>46</v>
      </c>
      <c r="I106" s="26"/>
      <c r="J106" s="29"/>
      <c r="K106" s="29"/>
      <c r="L106" s="28"/>
      <c r="M106" s="27"/>
      <c r="N106" s="26"/>
      <c r="O106" s="28"/>
      <c r="P106" s="31"/>
      <c r="Q106" s="31"/>
      <c r="R106" s="31"/>
      <c r="S106" s="31"/>
      <c r="T106" s="31"/>
      <c r="U106" s="31"/>
      <c r="V106" s="31"/>
      <c r="W106" s="31">
        <v>0</v>
      </c>
      <c r="X106" s="31">
        <v>0</v>
      </c>
      <c r="Y106" s="31">
        <v>0</v>
      </c>
      <c r="Z106" s="32"/>
      <c r="AA106" s="32"/>
      <c r="AB106" s="65"/>
      <c r="AC106" s="32"/>
      <c r="AD106" s="32"/>
      <c r="AE106" s="32"/>
      <c r="AF106" s="45"/>
      <c r="AG106" s="45"/>
      <c r="AH106" s="45"/>
      <c r="AI106" s="45"/>
      <c r="AJ106" s="45"/>
    </row>
    <row r="107" spans="1:36" ht="15.75" thickBot="1" x14ac:dyDescent="0.3">
      <c r="A107" s="33"/>
      <c r="B107" s="34" t="s">
        <v>38</v>
      </c>
      <c r="C107" s="34"/>
      <c r="D107" s="34"/>
      <c r="E107" s="34"/>
      <c r="F107" s="34"/>
      <c r="G107" s="34"/>
      <c r="H107" s="35" t="s">
        <v>47</v>
      </c>
      <c r="I107" s="36">
        <f t="shared" ref="I107:J107" si="114">I103-(I104+I106)</f>
        <v>0</v>
      </c>
      <c r="J107" s="37">
        <f t="shared" si="114"/>
        <v>0</v>
      </c>
      <c r="K107" s="37"/>
      <c r="L107" s="38"/>
      <c r="M107" s="39"/>
      <c r="N107" s="36"/>
      <c r="O107" s="38"/>
      <c r="P107" s="41"/>
      <c r="Q107" s="41"/>
      <c r="R107" s="41"/>
      <c r="S107" s="41">
        <f t="shared" ref="S107:Z107" si="115">S103-(S104+S106)</f>
        <v>0</v>
      </c>
      <c r="T107" s="41">
        <f t="shared" si="115"/>
        <v>0</v>
      </c>
      <c r="U107" s="41">
        <f t="shared" si="115"/>
        <v>0</v>
      </c>
      <c r="V107" s="41">
        <f t="shared" si="115"/>
        <v>0</v>
      </c>
      <c r="W107" s="41">
        <f t="shared" si="115"/>
        <v>890</v>
      </c>
      <c r="X107" s="41">
        <f t="shared" si="115"/>
        <v>1068</v>
      </c>
      <c r="Y107" s="41">
        <f t="shared" si="115"/>
        <v>704.88</v>
      </c>
      <c r="Z107" s="41">
        <f t="shared" si="115"/>
        <v>0</v>
      </c>
      <c r="AA107" s="57"/>
      <c r="AB107" s="66"/>
      <c r="AC107" s="57"/>
      <c r="AD107" s="57"/>
      <c r="AE107" s="57"/>
      <c r="AF107" s="58"/>
      <c r="AG107" s="58"/>
      <c r="AH107" s="58"/>
      <c r="AI107" s="58"/>
      <c r="AJ107" s="58"/>
    </row>
    <row r="108" spans="1:36" ht="12.75" customHeight="1" x14ac:dyDescent="0.25">
      <c r="A108" s="12" t="s">
        <v>37</v>
      </c>
      <c r="B108" s="13" t="s">
        <v>38</v>
      </c>
      <c r="C108" s="13" t="s">
        <v>39</v>
      </c>
      <c r="D108" s="13" t="s">
        <v>37</v>
      </c>
      <c r="E108" s="13" t="s">
        <v>95</v>
      </c>
      <c r="F108" s="13" t="s">
        <v>96</v>
      </c>
      <c r="G108" s="13" t="s">
        <v>42</v>
      </c>
      <c r="H108" s="14" t="s">
        <v>43</v>
      </c>
      <c r="I108" s="15">
        <v>0</v>
      </c>
      <c r="J108" s="16">
        <v>0</v>
      </c>
      <c r="K108" s="16"/>
      <c r="L108" s="17"/>
      <c r="M108" s="18"/>
      <c r="N108" s="15"/>
      <c r="O108" s="17"/>
      <c r="P108" s="20"/>
      <c r="Q108" s="20"/>
      <c r="R108" s="20"/>
      <c r="S108" s="20">
        <v>0</v>
      </c>
      <c r="T108" s="20"/>
      <c r="U108" s="20"/>
      <c r="V108" s="20">
        <v>0</v>
      </c>
      <c r="W108" s="20">
        <v>0</v>
      </c>
      <c r="X108" s="20">
        <v>0</v>
      </c>
      <c r="Y108" s="20">
        <v>0</v>
      </c>
      <c r="Z108" s="21"/>
      <c r="AA108" s="21"/>
      <c r="AB108" s="64">
        <v>504</v>
      </c>
      <c r="AC108" s="21">
        <v>1440</v>
      </c>
      <c r="AD108" s="21">
        <v>1440</v>
      </c>
      <c r="AE108" s="21">
        <v>1404</v>
      </c>
      <c r="AF108" s="22"/>
      <c r="AG108" s="22"/>
      <c r="AH108" s="22"/>
      <c r="AI108" s="22"/>
      <c r="AJ108" s="22"/>
    </row>
    <row r="109" spans="1:36" x14ac:dyDescent="0.25">
      <c r="A109" s="23"/>
      <c r="B109" s="24" t="s">
        <v>38</v>
      </c>
      <c r="C109" s="24"/>
      <c r="D109" s="24"/>
      <c r="E109" s="24"/>
      <c r="F109" s="24"/>
      <c r="G109" s="24"/>
      <c r="H109" s="25" t="s">
        <v>44</v>
      </c>
      <c r="I109" s="26">
        <f t="shared" ref="I109:J109" si="116">I108*0.11</f>
        <v>0</v>
      </c>
      <c r="J109" s="29">
        <f t="shared" si="116"/>
        <v>0</v>
      </c>
      <c r="K109" s="29"/>
      <c r="L109" s="28"/>
      <c r="M109" s="27"/>
      <c r="N109" s="26"/>
      <c r="O109" s="28"/>
      <c r="P109" s="31"/>
      <c r="Q109" s="31"/>
      <c r="R109" s="31"/>
      <c r="S109" s="31">
        <f t="shared" ref="S109:AJ109" si="117">S108*0.11</f>
        <v>0</v>
      </c>
      <c r="T109" s="31">
        <f t="shared" si="117"/>
        <v>0</v>
      </c>
      <c r="U109" s="31">
        <f t="shared" si="117"/>
        <v>0</v>
      </c>
      <c r="V109" s="31">
        <f t="shared" si="117"/>
        <v>0</v>
      </c>
      <c r="W109" s="31">
        <f t="shared" si="117"/>
        <v>0</v>
      </c>
      <c r="X109" s="31">
        <f t="shared" si="117"/>
        <v>0</v>
      </c>
      <c r="Y109" s="31">
        <f t="shared" si="117"/>
        <v>0</v>
      </c>
      <c r="Z109" s="31">
        <f t="shared" si="117"/>
        <v>0</v>
      </c>
      <c r="AA109" s="31">
        <f t="shared" si="117"/>
        <v>0</v>
      </c>
      <c r="AB109" s="31">
        <f t="shared" si="117"/>
        <v>55.44</v>
      </c>
      <c r="AC109" s="31">
        <f t="shared" si="117"/>
        <v>158.4</v>
      </c>
      <c r="AD109" s="31">
        <f t="shared" si="117"/>
        <v>158.4</v>
      </c>
      <c r="AE109" s="31">
        <f t="shared" si="117"/>
        <v>154.44</v>
      </c>
      <c r="AF109" s="31">
        <f t="shared" si="117"/>
        <v>0</v>
      </c>
      <c r="AG109" s="31">
        <f t="shared" si="117"/>
        <v>0</v>
      </c>
      <c r="AH109" s="31">
        <f t="shared" si="117"/>
        <v>0</v>
      </c>
      <c r="AI109" s="31">
        <f t="shared" si="117"/>
        <v>0</v>
      </c>
      <c r="AJ109" s="31">
        <f t="shared" si="117"/>
        <v>0</v>
      </c>
    </row>
    <row r="110" spans="1:36" x14ac:dyDescent="0.25">
      <c r="A110" s="23"/>
      <c r="B110" s="24" t="s">
        <v>38</v>
      </c>
      <c r="C110" s="24"/>
      <c r="D110" s="24"/>
      <c r="E110" s="24"/>
      <c r="F110" s="24"/>
      <c r="G110" s="24"/>
      <c r="H110" s="25" t="s">
        <v>45</v>
      </c>
      <c r="I110" s="26">
        <f t="shared" ref="I110:J110" si="118">I108*0.2</f>
        <v>0</v>
      </c>
      <c r="J110" s="29">
        <f t="shared" si="118"/>
        <v>0</v>
      </c>
      <c r="K110" s="29"/>
      <c r="L110" s="28"/>
      <c r="M110" s="27"/>
      <c r="N110" s="26"/>
      <c r="O110" s="28"/>
      <c r="P110" s="31"/>
      <c r="Q110" s="31"/>
      <c r="R110" s="31"/>
      <c r="S110" s="31">
        <f t="shared" ref="S110:AJ110" si="119">S108*0.2</f>
        <v>0</v>
      </c>
      <c r="T110" s="31">
        <f t="shared" si="119"/>
        <v>0</v>
      </c>
      <c r="U110" s="31">
        <f t="shared" si="119"/>
        <v>0</v>
      </c>
      <c r="V110" s="31">
        <f t="shared" si="119"/>
        <v>0</v>
      </c>
      <c r="W110" s="31">
        <f t="shared" si="119"/>
        <v>0</v>
      </c>
      <c r="X110" s="31">
        <f t="shared" si="119"/>
        <v>0</v>
      </c>
      <c r="Y110" s="31">
        <f t="shared" si="119"/>
        <v>0</v>
      </c>
      <c r="Z110" s="31">
        <f t="shared" si="119"/>
        <v>0</v>
      </c>
      <c r="AA110" s="31">
        <f t="shared" si="119"/>
        <v>0</v>
      </c>
      <c r="AB110" s="31">
        <f t="shared" si="119"/>
        <v>100.80000000000001</v>
      </c>
      <c r="AC110" s="31">
        <f t="shared" si="119"/>
        <v>288</v>
      </c>
      <c r="AD110" s="31">
        <f t="shared" si="119"/>
        <v>288</v>
      </c>
      <c r="AE110" s="31">
        <f t="shared" si="119"/>
        <v>280.8</v>
      </c>
      <c r="AF110" s="31">
        <f t="shared" si="119"/>
        <v>0</v>
      </c>
      <c r="AG110" s="31">
        <f t="shared" si="119"/>
        <v>0</v>
      </c>
      <c r="AH110" s="31">
        <f t="shared" si="119"/>
        <v>0</v>
      </c>
      <c r="AI110" s="31">
        <f t="shared" si="119"/>
        <v>0</v>
      </c>
      <c r="AJ110" s="31">
        <f t="shared" si="119"/>
        <v>0</v>
      </c>
    </row>
    <row r="111" spans="1:36" x14ac:dyDescent="0.25">
      <c r="A111" s="23"/>
      <c r="B111" s="24" t="s">
        <v>38</v>
      </c>
      <c r="C111" s="24"/>
      <c r="D111" s="24"/>
      <c r="E111" s="24"/>
      <c r="F111" s="24"/>
      <c r="G111" s="24"/>
      <c r="H111" s="25" t="s">
        <v>46</v>
      </c>
      <c r="I111" s="26"/>
      <c r="J111" s="29"/>
      <c r="K111" s="29"/>
      <c r="L111" s="28"/>
      <c r="M111" s="27"/>
      <c r="N111" s="26"/>
      <c r="O111" s="28"/>
      <c r="P111" s="31"/>
      <c r="Q111" s="31"/>
      <c r="R111" s="31"/>
      <c r="S111" s="31"/>
      <c r="T111" s="31"/>
      <c r="U111" s="31"/>
      <c r="V111" s="31"/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  <c r="AH111" s="31">
        <v>0</v>
      </c>
      <c r="AI111" s="31">
        <v>0</v>
      </c>
      <c r="AJ111" s="31">
        <v>0</v>
      </c>
    </row>
    <row r="112" spans="1:36" ht="15.75" thickBot="1" x14ac:dyDescent="0.3">
      <c r="A112" s="33"/>
      <c r="B112" s="34" t="s">
        <v>38</v>
      </c>
      <c r="C112" s="34"/>
      <c r="D112" s="34"/>
      <c r="E112" s="34"/>
      <c r="F112" s="34"/>
      <c r="G112" s="34"/>
      <c r="H112" s="35" t="s">
        <v>47</v>
      </c>
      <c r="I112" s="36">
        <f t="shared" ref="I112:J112" si="120">I108-(I109+I111)</f>
        <v>0</v>
      </c>
      <c r="J112" s="37">
        <f t="shared" si="120"/>
        <v>0</v>
      </c>
      <c r="K112" s="37"/>
      <c r="L112" s="38"/>
      <c r="M112" s="39"/>
      <c r="N112" s="36"/>
      <c r="O112" s="38"/>
      <c r="P112" s="41"/>
      <c r="Q112" s="41"/>
      <c r="R112" s="41"/>
      <c r="S112" s="41">
        <f t="shared" ref="S112:AJ112" si="121">S108-(S109+S111)</f>
        <v>0</v>
      </c>
      <c r="T112" s="41">
        <f t="shared" si="121"/>
        <v>0</v>
      </c>
      <c r="U112" s="41">
        <f t="shared" si="121"/>
        <v>0</v>
      </c>
      <c r="V112" s="41">
        <f t="shared" si="121"/>
        <v>0</v>
      </c>
      <c r="W112" s="41">
        <f t="shared" si="121"/>
        <v>0</v>
      </c>
      <c r="X112" s="41">
        <f t="shared" si="121"/>
        <v>0</v>
      </c>
      <c r="Y112" s="41">
        <f t="shared" si="121"/>
        <v>0</v>
      </c>
      <c r="Z112" s="41">
        <f t="shared" si="121"/>
        <v>0</v>
      </c>
      <c r="AA112" s="41">
        <f t="shared" si="121"/>
        <v>0</v>
      </c>
      <c r="AB112" s="41">
        <f t="shared" si="121"/>
        <v>448.56</v>
      </c>
      <c r="AC112" s="41">
        <f t="shared" si="121"/>
        <v>1281.5999999999999</v>
      </c>
      <c r="AD112" s="41">
        <f t="shared" si="121"/>
        <v>1281.5999999999999</v>
      </c>
      <c r="AE112" s="41">
        <f t="shared" si="121"/>
        <v>1249.56</v>
      </c>
      <c r="AF112" s="41">
        <f t="shared" si="121"/>
        <v>0</v>
      </c>
      <c r="AG112" s="41">
        <f t="shared" si="121"/>
        <v>0</v>
      </c>
      <c r="AH112" s="41">
        <f t="shared" si="121"/>
        <v>0</v>
      </c>
      <c r="AI112" s="41">
        <f t="shared" si="121"/>
        <v>0</v>
      </c>
      <c r="AJ112" s="41">
        <f t="shared" si="121"/>
        <v>0</v>
      </c>
    </row>
    <row r="113" spans="1:36" ht="12.75" customHeight="1" x14ac:dyDescent="0.25">
      <c r="A113" s="12" t="s">
        <v>37</v>
      </c>
      <c r="B113" s="13" t="s">
        <v>38</v>
      </c>
      <c r="C113" s="13" t="s">
        <v>39</v>
      </c>
      <c r="D113" s="13" t="s">
        <v>37</v>
      </c>
      <c r="E113" s="13" t="s">
        <v>97</v>
      </c>
      <c r="F113" s="13" t="s">
        <v>98</v>
      </c>
      <c r="G113" s="13" t="s">
        <v>42</v>
      </c>
      <c r="H113" s="14" t="s">
        <v>43</v>
      </c>
      <c r="I113" s="15">
        <v>0</v>
      </c>
      <c r="J113" s="16">
        <v>0</v>
      </c>
      <c r="K113" s="16"/>
      <c r="L113" s="17"/>
      <c r="M113" s="18"/>
      <c r="N113" s="15"/>
      <c r="O113" s="17"/>
      <c r="P113" s="20"/>
      <c r="Q113" s="20"/>
      <c r="R113" s="20"/>
      <c r="S113" s="20">
        <v>0</v>
      </c>
      <c r="T113" s="20"/>
      <c r="U113" s="20"/>
      <c r="V113" s="20">
        <v>0</v>
      </c>
      <c r="W113" s="20">
        <v>0</v>
      </c>
      <c r="X113" s="20">
        <v>0</v>
      </c>
      <c r="Y113" s="20">
        <v>0</v>
      </c>
      <c r="Z113" s="21"/>
      <c r="AA113" s="21"/>
      <c r="AB113" s="64">
        <v>846</v>
      </c>
      <c r="AC113" s="21">
        <v>1422</v>
      </c>
      <c r="AD113" s="21">
        <v>1476</v>
      </c>
      <c r="AE113" s="21">
        <v>1206</v>
      </c>
      <c r="AF113" s="22">
        <v>702</v>
      </c>
      <c r="AG113" s="22">
        <v>1620</v>
      </c>
      <c r="AH113" s="22">
        <v>1404</v>
      </c>
      <c r="AI113" s="22">
        <v>1656</v>
      </c>
      <c r="AJ113" s="22">
        <v>1368</v>
      </c>
    </row>
    <row r="114" spans="1:36" x14ac:dyDescent="0.25">
      <c r="A114" s="23"/>
      <c r="B114" s="24" t="s">
        <v>38</v>
      </c>
      <c r="C114" s="24"/>
      <c r="D114" s="24"/>
      <c r="E114" s="24"/>
      <c r="F114" s="24"/>
      <c r="G114" s="24"/>
      <c r="H114" s="25" t="s">
        <v>44</v>
      </c>
      <c r="I114" s="26">
        <f t="shared" ref="I114:J114" si="122">I113*0.11</f>
        <v>0</v>
      </c>
      <c r="J114" s="29">
        <f t="shared" si="122"/>
        <v>0</v>
      </c>
      <c r="K114" s="29"/>
      <c r="L114" s="28"/>
      <c r="M114" s="27"/>
      <c r="N114" s="26"/>
      <c r="O114" s="28"/>
      <c r="P114" s="31"/>
      <c r="Q114" s="31"/>
      <c r="R114" s="31"/>
      <c r="S114" s="31">
        <f t="shared" ref="S114:AJ114" si="123">S113*0.11</f>
        <v>0</v>
      </c>
      <c r="T114" s="31">
        <f t="shared" si="123"/>
        <v>0</v>
      </c>
      <c r="U114" s="31">
        <f t="shared" si="123"/>
        <v>0</v>
      </c>
      <c r="V114" s="31">
        <f t="shared" si="123"/>
        <v>0</v>
      </c>
      <c r="W114" s="31">
        <f t="shared" si="123"/>
        <v>0</v>
      </c>
      <c r="X114" s="31">
        <f t="shared" si="123"/>
        <v>0</v>
      </c>
      <c r="Y114" s="31">
        <f t="shared" si="123"/>
        <v>0</v>
      </c>
      <c r="Z114" s="31">
        <f t="shared" si="123"/>
        <v>0</v>
      </c>
      <c r="AA114" s="31">
        <f t="shared" si="123"/>
        <v>0</v>
      </c>
      <c r="AB114" s="31">
        <f t="shared" si="123"/>
        <v>93.06</v>
      </c>
      <c r="AC114" s="31">
        <f t="shared" si="123"/>
        <v>156.41999999999999</v>
      </c>
      <c r="AD114" s="31">
        <f t="shared" si="123"/>
        <v>162.36000000000001</v>
      </c>
      <c r="AE114" s="31">
        <f t="shared" si="123"/>
        <v>132.66</v>
      </c>
      <c r="AF114" s="31">
        <f t="shared" si="123"/>
        <v>77.22</v>
      </c>
      <c r="AG114" s="31">
        <f t="shared" si="123"/>
        <v>178.2</v>
      </c>
      <c r="AH114" s="31">
        <f t="shared" si="123"/>
        <v>154.44</v>
      </c>
      <c r="AI114" s="31">
        <f t="shared" si="123"/>
        <v>182.16</v>
      </c>
      <c r="AJ114" s="31">
        <f t="shared" si="123"/>
        <v>150.47999999999999</v>
      </c>
    </row>
    <row r="115" spans="1:36" x14ac:dyDescent="0.25">
      <c r="A115" s="23"/>
      <c r="B115" s="24" t="s">
        <v>38</v>
      </c>
      <c r="C115" s="24"/>
      <c r="D115" s="24"/>
      <c r="E115" s="24"/>
      <c r="F115" s="24"/>
      <c r="G115" s="24"/>
      <c r="H115" s="25" t="s">
        <v>45</v>
      </c>
      <c r="I115" s="26">
        <f t="shared" ref="I115:J115" si="124">I113*0.2</f>
        <v>0</v>
      </c>
      <c r="J115" s="29">
        <f t="shared" si="124"/>
        <v>0</v>
      </c>
      <c r="K115" s="29"/>
      <c r="L115" s="28"/>
      <c r="M115" s="27"/>
      <c r="N115" s="26"/>
      <c r="O115" s="28"/>
      <c r="P115" s="31"/>
      <c r="Q115" s="31"/>
      <c r="R115" s="31"/>
      <c r="S115" s="31">
        <f t="shared" ref="S115:AJ115" si="125">S113*0.2</f>
        <v>0</v>
      </c>
      <c r="T115" s="31">
        <f t="shared" si="125"/>
        <v>0</v>
      </c>
      <c r="U115" s="31">
        <f t="shared" si="125"/>
        <v>0</v>
      </c>
      <c r="V115" s="31">
        <f t="shared" si="125"/>
        <v>0</v>
      </c>
      <c r="W115" s="31">
        <f t="shared" si="125"/>
        <v>0</v>
      </c>
      <c r="X115" s="31">
        <f t="shared" si="125"/>
        <v>0</v>
      </c>
      <c r="Y115" s="31">
        <f t="shared" si="125"/>
        <v>0</v>
      </c>
      <c r="Z115" s="31">
        <f t="shared" si="125"/>
        <v>0</v>
      </c>
      <c r="AA115" s="31">
        <f t="shared" si="125"/>
        <v>0</v>
      </c>
      <c r="AB115" s="31">
        <f t="shared" si="125"/>
        <v>169.20000000000002</v>
      </c>
      <c r="AC115" s="31">
        <f t="shared" si="125"/>
        <v>284.40000000000003</v>
      </c>
      <c r="AD115" s="31">
        <f t="shared" si="125"/>
        <v>295.2</v>
      </c>
      <c r="AE115" s="31">
        <f t="shared" si="125"/>
        <v>241.20000000000002</v>
      </c>
      <c r="AF115" s="31">
        <f t="shared" si="125"/>
        <v>140.4</v>
      </c>
      <c r="AG115" s="31">
        <f t="shared" si="125"/>
        <v>324</v>
      </c>
      <c r="AH115" s="31">
        <f t="shared" si="125"/>
        <v>280.8</v>
      </c>
      <c r="AI115" s="31">
        <f t="shared" si="125"/>
        <v>331.20000000000005</v>
      </c>
      <c r="AJ115" s="31">
        <f t="shared" si="125"/>
        <v>273.60000000000002</v>
      </c>
    </row>
    <row r="116" spans="1:36" x14ac:dyDescent="0.25">
      <c r="A116" s="23"/>
      <c r="B116" s="24" t="s">
        <v>38</v>
      </c>
      <c r="C116" s="24"/>
      <c r="D116" s="24"/>
      <c r="E116" s="24"/>
      <c r="F116" s="24"/>
      <c r="G116" s="24"/>
      <c r="H116" s="25" t="s">
        <v>46</v>
      </c>
      <c r="I116" s="26"/>
      <c r="J116" s="29"/>
      <c r="K116" s="29"/>
      <c r="L116" s="28"/>
      <c r="M116" s="27"/>
      <c r="N116" s="26"/>
      <c r="O116" s="28"/>
      <c r="P116" s="31"/>
      <c r="Q116" s="31"/>
      <c r="R116" s="31"/>
      <c r="S116" s="31"/>
      <c r="T116" s="31"/>
      <c r="U116" s="31"/>
      <c r="V116" s="31"/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  <c r="AH116" s="31">
        <v>0</v>
      </c>
      <c r="AI116" s="31">
        <v>0</v>
      </c>
      <c r="AJ116" s="31">
        <v>0</v>
      </c>
    </row>
    <row r="117" spans="1:36" ht="15.75" thickBot="1" x14ac:dyDescent="0.3">
      <c r="A117" s="33"/>
      <c r="B117" s="34" t="s">
        <v>38</v>
      </c>
      <c r="C117" s="34"/>
      <c r="D117" s="34"/>
      <c r="E117" s="34"/>
      <c r="F117" s="34"/>
      <c r="G117" s="34"/>
      <c r="H117" s="35" t="s">
        <v>47</v>
      </c>
      <c r="I117" s="36">
        <f t="shared" ref="I117:J117" si="126">I113-(I114+I116)</f>
        <v>0</v>
      </c>
      <c r="J117" s="37">
        <f t="shared" si="126"/>
        <v>0</v>
      </c>
      <c r="K117" s="37"/>
      <c r="L117" s="38"/>
      <c r="M117" s="39"/>
      <c r="N117" s="36"/>
      <c r="O117" s="38"/>
      <c r="P117" s="41"/>
      <c r="Q117" s="41"/>
      <c r="R117" s="41"/>
      <c r="S117" s="41">
        <f t="shared" ref="S117:AJ117" si="127">S113-(S114+S116)</f>
        <v>0</v>
      </c>
      <c r="T117" s="41">
        <f t="shared" si="127"/>
        <v>0</v>
      </c>
      <c r="U117" s="41">
        <f t="shared" si="127"/>
        <v>0</v>
      </c>
      <c r="V117" s="41">
        <f t="shared" si="127"/>
        <v>0</v>
      </c>
      <c r="W117" s="41">
        <f t="shared" si="127"/>
        <v>0</v>
      </c>
      <c r="X117" s="41">
        <f t="shared" si="127"/>
        <v>0</v>
      </c>
      <c r="Y117" s="41">
        <f t="shared" si="127"/>
        <v>0</v>
      </c>
      <c r="Z117" s="41">
        <f t="shared" si="127"/>
        <v>0</v>
      </c>
      <c r="AA117" s="41">
        <f t="shared" si="127"/>
        <v>0</v>
      </c>
      <c r="AB117" s="41">
        <f t="shared" si="127"/>
        <v>752.94</v>
      </c>
      <c r="AC117" s="41">
        <f t="shared" si="127"/>
        <v>1265.58</v>
      </c>
      <c r="AD117" s="41">
        <f t="shared" si="127"/>
        <v>1313.6399999999999</v>
      </c>
      <c r="AE117" s="41">
        <f t="shared" si="127"/>
        <v>1073.3399999999999</v>
      </c>
      <c r="AF117" s="41">
        <f t="shared" si="127"/>
        <v>624.78</v>
      </c>
      <c r="AG117" s="41">
        <f t="shared" si="127"/>
        <v>1441.8</v>
      </c>
      <c r="AH117" s="41">
        <f t="shared" si="127"/>
        <v>1249.56</v>
      </c>
      <c r="AI117" s="41">
        <f t="shared" si="127"/>
        <v>1473.84</v>
      </c>
      <c r="AJ117" s="41">
        <f t="shared" si="127"/>
        <v>1217.52</v>
      </c>
    </row>
  </sheetData>
  <mergeCells count="160">
    <mergeCell ref="G113:G117"/>
    <mergeCell ref="A113:A117"/>
    <mergeCell ref="B113:B117"/>
    <mergeCell ref="C113:C117"/>
    <mergeCell ref="D113:D117"/>
    <mergeCell ref="E113:E117"/>
    <mergeCell ref="F113:F117"/>
    <mergeCell ref="G103:G107"/>
    <mergeCell ref="A108:A112"/>
    <mergeCell ref="B108:B112"/>
    <mergeCell ref="C108:C112"/>
    <mergeCell ref="D108:D112"/>
    <mergeCell ref="E108:E112"/>
    <mergeCell ref="F108:F112"/>
    <mergeCell ref="G108:G112"/>
    <mergeCell ref="A103:A107"/>
    <mergeCell ref="B103:B107"/>
    <mergeCell ref="C103:C107"/>
    <mergeCell ref="D103:D107"/>
    <mergeCell ref="E103:E107"/>
    <mergeCell ref="F103:F107"/>
    <mergeCell ref="A98:A102"/>
    <mergeCell ref="C98:C102"/>
    <mergeCell ref="D98:D102"/>
    <mergeCell ref="E98:E102"/>
    <mergeCell ref="F98:F102"/>
    <mergeCell ref="G98:G102"/>
    <mergeCell ref="G88:G92"/>
    <mergeCell ref="A93:A97"/>
    <mergeCell ref="C93:C97"/>
    <mergeCell ref="D93:D97"/>
    <mergeCell ref="E93:E97"/>
    <mergeCell ref="F93:F97"/>
    <mergeCell ref="G93:G97"/>
    <mergeCell ref="A88:A92"/>
    <mergeCell ref="B88:B92"/>
    <mergeCell ref="C88:C92"/>
    <mergeCell ref="D88:D92"/>
    <mergeCell ref="E88:E92"/>
    <mergeCell ref="F88:F92"/>
    <mergeCell ref="G78:G82"/>
    <mergeCell ref="A83:A87"/>
    <mergeCell ref="B83:B87"/>
    <mergeCell ref="C83:C87"/>
    <mergeCell ref="D83:D87"/>
    <mergeCell ref="E83:E87"/>
    <mergeCell ref="F83:F87"/>
    <mergeCell ref="G83:G87"/>
    <mergeCell ref="A78:A82"/>
    <mergeCell ref="B78:B82"/>
    <mergeCell ref="C78:C82"/>
    <mergeCell ref="D78:D82"/>
    <mergeCell ref="E78:E82"/>
    <mergeCell ref="F78:F82"/>
    <mergeCell ref="G68:G72"/>
    <mergeCell ref="A73:A77"/>
    <mergeCell ref="B73:B77"/>
    <mergeCell ref="C73:C77"/>
    <mergeCell ref="D73:D77"/>
    <mergeCell ref="E73:E77"/>
    <mergeCell ref="F73:F77"/>
    <mergeCell ref="G73:G77"/>
    <mergeCell ref="A68:A72"/>
    <mergeCell ref="B68:B72"/>
    <mergeCell ref="C68:C72"/>
    <mergeCell ref="D68:D72"/>
    <mergeCell ref="E68:E72"/>
    <mergeCell ref="F68:F72"/>
    <mergeCell ref="G58:G62"/>
    <mergeCell ref="A63:A67"/>
    <mergeCell ref="B63:B67"/>
    <mergeCell ref="C63:C67"/>
    <mergeCell ref="D63:D67"/>
    <mergeCell ref="E63:E67"/>
    <mergeCell ref="F63:F67"/>
    <mergeCell ref="G63:G67"/>
    <mergeCell ref="A58:A62"/>
    <mergeCell ref="B58:B62"/>
    <mergeCell ref="C58:C62"/>
    <mergeCell ref="D58:D62"/>
    <mergeCell ref="E58:E62"/>
    <mergeCell ref="F58:F62"/>
    <mergeCell ref="G48:G52"/>
    <mergeCell ref="A53:A57"/>
    <mergeCell ref="B53:B57"/>
    <mergeCell ref="C53:C57"/>
    <mergeCell ref="D53:D57"/>
    <mergeCell ref="E53:E57"/>
    <mergeCell ref="F53:F57"/>
    <mergeCell ref="G53:G57"/>
    <mergeCell ref="A48:A52"/>
    <mergeCell ref="B48:B52"/>
    <mergeCell ref="C48:C52"/>
    <mergeCell ref="D48:D52"/>
    <mergeCell ref="E48:E52"/>
    <mergeCell ref="F48:F52"/>
    <mergeCell ref="G38:G42"/>
    <mergeCell ref="A43:A47"/>
    <mergeCell ref="B43:B47"/>
    <mergeCell ref="C43:C47"/>
    <mergeCell ref="D43:D47"/>
    <mergeCell ref="E43:E47"/>
    <mergeCell ref="F43:F47"/>
    <mergeCell ref="G43:G47"/>
    <mergeCell ref="A38:A42"/>
    <mergeCell ref="B38:B42"/>
    <mergeCell ref="C38:C42"/>
    <mergeCell ref="D38:D42"/>
    <mergeCell ref="E38:E42"/>
    <mergeCell ref="F38:F42"/>
    <mergeCell ref="G28:G32"/>
    <mergeCell ref="A33:A37"/>
    <mergeCell ref="B33:B37"/>
    <mergeCell ref="C33:C37"/>
    <mergeCell ref="D33:D37"/>
    <mergeCell ref="E33:E37"/>
    <mergeCell ref="F33:F37"/>
    <mergeCell ref="G33:G37"/>
    <mergeCell ref="A28:A32"/>
    <mergeCell ref="B28:B32"/>
    <mergeCell ref="C28:C32"/>
    <mergeCell ref="D28:D32"/>
    <mergeCell ref="E28:E32"/>
    <mergeCell ref="F28:F32"/>
    <mergeCell ref="G18:G22"/>
    <mergeCell ref="A23:A27"/>
    <mergeCell ref="B23:B27"/>
    <mergeCell ref="C23:C27"/>
    <mergeCell ref="D23:D27"/>
    <mergeCell ref="E23:E27"/>
    <mergeCell ref="F23:F27"/>
    <mergeCell ref="G23:G27"/>
    <mergeCell ref="A18:A22"/>
    <mergeCell ref="B18:B22"/>
    <mergeCell ref="C18:C22"/>
    <mergeCell ref="D18:D22"/>
    <mergeCell ref="E18:E22"/>
    <mergeCell ref="F18:F22"/>
    <mergeCell ref="G8:G12"/>
    <mergeCell ref="A13:A17"/>
    <mergeCell ref="B13:B17"/>
    <mergeCell ref="C13:C17"/>
    <mergeCell ref="D13:D17"/>
    <mergeCell ref="E13:E17"/>
    <mergeCell ref="F13:F17"/>
    <mergeCell ref="G13:G17"/>
    <mergeCell ref="A8:A12"/>
    <mergeCell ref="B8:B12"/>
    <mergeCell ref="C8:C12"/>
    <mergeCell ref="D8:D12"/>
    <mergeCell ref="E8:E12"/>
    <mergeCell ref="F8:F12"/>
    <mergeCell ref="C1:H1"/>
    <mergeCell ref="A3:A7"/>
    <mergeCell ref="B3:B7"/>
    <mergeCell ref="C3:C7"/>
    <mergeCell ref="D3:D7"/>
    <mergeCell ref="E3:E7"/>
    <mergeCell ref="F3:F7"/>
    <mergeCell ref="G3:G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FAMÍLIA JOB</dc:creator>
  <cp:lastModifiedBy>FAMÍLIA JOB</cp:lastModifiedBy>
  <dcterms:created xsi:type="dcterms:W3CDTF">2020-08-24T19:39:43Z</dcterms:created>
  <dcterms:modified xsi:type="dcterms:W3CDTF">2020-08-24T19:40:41Z</dcterms:modified>
</cp:coreProperties>
</file>