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120" windowWidth="16380" windowHeight="8070" tabRatio="464" firstSheet="3" activeTab="3"/>
  </bookViews>
  <sheets>
    <sheet name="Instruções Preenchimento" sheetId="1" r:id="rId1"/>
    <sheet name="ANEXO I REQUERIMENTO" sheetId="2" r:id="rId2"/>
    <sheet name="ANEXOII Quadro Resumo Pontuação" sheetId="3" r:id="rId3"/>
    <sheet name="ANEXO III Formulário Pontuação" sheetId="4" r:id="rId4"/>
  </sheets>
  <definedNames>
    <definedName name="_xlnm.Print_Area" localSheetId="1">'ANEXO I REQUERIMENTO'!$A$1:$R$65</definedName>
    <definedName name="_xlnm.Print_Area" localSheetId="3">'ANEXO III Formulário Pontuação'!$A$1:$J$161</definedName>
    <definedName name="_xlnm.Print_Area" localSheetId="2">'ANEXOII Quadro Resumo Pontuação'!$A$2:$F$54</definedName>
    <definedName name="Excel_BuiltIn__FilterDatabase" localSheetId="3">'ANEXO III Formulário Pontuação'!$A$1:$J$161</definedName>
  </definedNames>
  <calcPr fullCalcOnLoad="1"/>
</workbook>
</file>

<file path=xl/sharedStrings.xml><?xml version="1.0" encoding="utf-8"?>
<sst xmlns="http://schemas.openxmlformats.org/spreadsheetml/2006/main" count="354" uniqueCount="245">
  <si>
    <t>Instruções para preenchimento das planilhas</t>
  </si>
  <si>
    <t>Seus dados pessoais devem ser preenchidos na planilha “Requerimento do RSC” (Anexo I) da Resolução. Para preenchimento da planilha utilizar preferencialmente a tecla &lt;TAB&gt; para melhor movimentação; Obrigatório no preenchimento do n.º do CPF o uso dos pontos e do hífen;
Marcar com a Letra "X" a RSC pretendida;</t>
  </si>
  <si>
    <t>O Anexo II e III é preenchido automaticamente, o Servidor necessita apenas fazer a impressão do documento e assinar;</t>
  </si>
  <si>
    <t>As informações quanto a pontuação devem ser preenchidas na planilha “Planilha de Pontuação” (Anexo IV) nas células em AZUL. Sendo que as demais células, bem como as demais planilhas de pontuação estão bloqueadas para edição</t>
  </si>
  <si>
    <t>Os cálculos presentes na planilha são informados na Resolução XXX, da qual esta planilha é complemento.</t>
  </si>
  <si>
    <t xml:space="preserve">A primeira coluna da planilha “Planilha de Pontuação” contem a ordem dos critérios de cada diretriz. </t>
  </si>
  <si>
    <t>Os critérios devem ser preenchidos e anexados aos documentos comprobatórios na ordem e numeração em que estão. Dessa forma, em cada documento comprobatório deverá conter o número do critério no comprovante.</t>
  </si>
  <si>
    <t>Ao término do preenchido imprima as planilhas, assine os locais indicados e proceda com a entrega da documentação.</t>
  </si>
  <si>
    <t>Requerimento do Reconhecimento de Saberes e Competências</t>
  </si>
  <si>
    <t>MINISTÉRIO DA EDUCAÇÃO</t>
  </si>
  <si>
    <t>SECRETARIA DE EDUCAÇÃO PROFISSIONAL E TECNOLÓGICA</t>
  </si>
  <si>
    <t>INSTITUTO FEDERAL DE EDUCAÇÃO, CIÊNCIA E TECNOLOGIA DE RONDÔNIA</t>
  </si>
  <si>
    <t>ANEXO I</t>
  </si>
  <si>
    <t>REQUERIMENTO DO RECONHECIMENTO DE SABERES E COMPETÊNCIAS</t>
  </si>
  <si>
    <t>Nome do Servidor:</t>
  </si>
  <si>
    <t>Data de Nascimento:</t>
  </si>
  <si>
    <t>CPF</t>
  </si>
  <si>
    <t>E-mail Institucional:</t>
  </si>
  <si>
    <t>SIAPE:</t>
  </si>
  <si>
    <t>RT Atual:</t>
  </si>
  <si>
    <t>Classe:</t>
  </si>
  <si>
    <t>Nível:</t>
  </si>
  <si>
    <t>Data de ingresso no Serviço Público Federal:</t>
  </si>
  <si>
    <t>Instituto Federal de Ingresso:</t>
  </si>
  <si>
    <t>Data de Ingresso no IFRO:</t>
  </si>
  <si>
    <t>Unidade de Lotação:</t>
  </si>
  <si>
    <t>RSC pretendida:</t>
  </si>
  <si>
    <t>RSC</t>
  </si>
  <si>
    <t>I</t>
  </si>
  <si>
    <t>II</t>
  </si>
  <si>
    <t>III</t>
  </si>
  <si>
    <t xml:space="preserve">Porto Velho, </t>
  </si>
  <si>
    <t>de</t>
  </si>
  <si>
    <t>Resumo da Pontuação - Anexo II</t>
  </si>
  <si>
    <t>RECONHECIMENTO DE SABERES E COMPETÊNCIAS - RSC I</t>
  </si>
  <si>
    <t>Peso</t>
  </si>
  <si>
    <t>Pontuação Máxima</t>
  </si>
  <si>
    <t>Pontuação Obtida sem Peso</t>
  </si>
  <si>
    <t xml:space="preserve">  Pontuação Obtida</t>
  </si>
  <si>
    <t>% em relação ao máximo</t>
  </si>
  <si>
    <t>Subtotal</t>
  </si>
  <si>
    <t>RECONHECIMENTO DE SABERES E COMPETÊNCIAS – RSC II</t>
  </si>
  <si>
    <t>Pontuação Obtida</t>
  </si>
  <si>
    <t xml:space="preserve"> Limitação da Pontuação</t>
  </si>
  <si>
    <t>%</t>
  </si>
  <si>
    <t>RECONHECIMENTO DE SABERES E COMPETÊNCIAS – RSC III</t>
  </si>
  <si>
    <t>Total</t>
  </si>
  <si>
    <t>________________________________________________________</t>
  </si>
  <si>
    <t>Assinatura</t>
  </si>
  <si>
    <t>Planilha Pontuação – ANEXO III</t>
  </si>
  <si>
    <t>Referência</t>
  </si>
  <si>
    <t>Cálculo</t>
  </si>
  <si>
    <t>Fator de Pontuação por Unidade</t>
  </si>
  <si>
    <t>Unidade de Mensuração</t>
  </si>
  <si>
    <t>Quantidade Máxima de Itens Mensuráveis</t>
  </si>
  <si>
    <t>Pontuação Máxima Possível</t>
  </si>
  <si>
    <t>Quantidade de Unidades Comprovadas</t>
  </si>
  <si>
    <t>Pontuação Final com Peso</t>
  </si>
  <si>
    <t>I - Experiência na área de formação e/ou atuação do docente, anterior ao ingresso na Instituição, contemplando o impacto de suas ações nas demais diretrizes dispostas para todos os níveis do RSC</t>
  </si>
  <si>
    <t>Gestão Escolar (Direção, Assistente de Direção, Gerente)</t>
  </si>
  <si>
    <t>mês</t>
  </si>
  <si>
    <t>Gestão Escolar (Supervisão, Coordenação, Orientação Educacional)</t>
  </si>
  <si>
    <t>Exercício de Magistério em qualquer nível e modalidade.</t>
  </si>
  <si>
    <t>Gestão da Iniciativa Privada na Área de Atuação (Presidência, Superintendência, Direção, Gerência, Chefia, Supervisão e Coordenação em Empresas ou Entidades)</t>
  </si>
  <si>
    <t>Experiência na área de atuação ou formação em nível técnico, administrativo, operacional, comercial, profissional liberal ou empresário</t>
  </si>
  <si>
    <t>Participação em Colegiados ou Conselhos de Empresas, Entidades ou Instituições de ensino</t>
  </si>
  <si>
    <t>Participação em atividades de Organizações Sociais e/ou Assistenciais e/ou sem fins lucrativos</t>
  </si>
  <si>
    <t>Participação em atividades visando a capacitação ou treinamento em empresas, instituições de ensino ou entidades</t>
  </si>
  <si>
    <t xml:space="preserve">Atuação como conferencista ou palestrante </t>
  </si>
  <si>
    <t>evento</t>
  </si>
  <si>
    <t>Participação em conferências, palestras, seminários, simpósios, colóquios, congressos ou similares</t>
  </si>
  <si>
    <t>Participação em processos de avaliação de projetos ou protótipos</t>
  </si>
  <si>
    <t>Participação em comissões na área de formação e/ou atuação do docente</t>
  </si>
  <si>
    <t>Participação em representações institucionais, sindicais ou profissionais</t>
  </si>
  <si>
    <t>Produção de material didático-pedagógico; implantação de ambientes de aprendizagem, presencial ou virtual, nas atividades de ensino, pesquisa, extensão e/ou inovação; artigo completo publicado em periódico científico; apresentação artística em mostras ou similares</t>
  </si>
  <si>
    <t>material</t>
  </si>
  <si>
    <t>Revisão técnica, tradução ou organização de material didático, paradidático</t>
  </si>
  <si>
    <t>Participação em bancas de avaliação acadêmica, de concursos e/ou de processos seletivos, grupos de trabalho e/ou visitas técnicas com alunos</t>
  </si>
  <si>
    <t>atividade concluida</t>
  </si>
  <si>
    <t>Participação no desenvolvimento de protótipos, depósitos e/ou registros de propriedade intelectual</t>
  </si>
  <si>
    <t>Prêmios outorgados, por instituições públicas ou privadas, referentes ao desenvolvimento de  atividades profissionais, científicas, acadêmicas, artísticas, esportivas ou culturais</t>
  </si>
  <si>
    <t>prêmio</t>
  </si>
  <si>
    <t>Homenagens outorgadas, por instituições públicas ou privadas, referentes ao desenvolvimento de  atividades profissionais, científicas, acadêmicas, artísticas, esportivas ou culturais</t>
  </si>
  <si>
    <t>Organização de eventos científicos, tecnológicos, esportivos, sociais, filantrópicos ou culturais</t>
  </si>
  <si>
    <t>Realização de orientação em atividades profissionais, de ensino, pesquisa, extensão ou inovação tecnológica</t>
  </si>
  <si>
    <t>orientação</t>
  </si>
  <si>
    <t>Realização de orientação profissional ou acadêmica para participação de pessoas em eventos esportivos, artísticos ou culturais</t>
  </si>
  <si>
    <t>II - Cursos de capacitação na área de interesse institucional</t>
  </si>
  <si>
    <t>Participação em conferências, palestras, seminários, simpósios, colóquios, workshops, congressos ou similares, na área de atuação do docente.</t>
  </si>
  <si>
    <t>Cursos de aperfeiçoamento ou atualização profissional com carga horária mínima de 16 hs.</t>
  </si>
  <si>
    <t>curso concluído</t>
  </si>
  <si>
    <r>
      <t xml:space="preserve">Aprovação em disciplinas cursadas em programa de pós-graduação </t>
    </r>
    <r>
      <rPr>
        <i/>
        <sz val="8"/>
        <rFont val="Arial"/>
        <family val="2"/>
      </rPr>
      <t>lato-sensu</t>
    </r>
    <r>
      <rPr>
        <sz val="8"/>
        <rFont val="Arial"/>
        <family val="2"/>
      </rPr>
      <t xml:space="preserve"> não concluído</t>
    </r>
  </si>
  <si>
    <t>Disciplina</t>
  </si>
  <si>
    <t>III - Atuação nos diversos níveis e modalidades de educação</t>
  </si>
  <si>
    <t>Cursos de Formação Inicial e Continuada</t>
  </si>
  <si>
    <t>Curso de Formação de Professores</t>
  </si>
  <si>
    <t>Educação de Jovens e Adultos</t>
  </si>
  <si>
    <t>Técnico</t>
  </si>
  <si>
    <t>Superior (Bacharelado, Licenciatura e Tecnológico)</t>
  </si>
  <si>
    <t>Pós Graduação lato sensu</t>
  </si>
  <si>
    <t>Pós Graduação Stricto Sensu (Mestrado)</t>
  </si>
  <si>
    <t>Realização de orientação em atividades profissionais, de ensino, pesquisa, extensão ou inovação tecnológica.</t>
  </si>
  <si>
    <t>Orientação</t>
  </si>
  <si>
    <t>Realização de orientação profissional ou acadêmica para participação de pessoas em Eventos esportivos, artísticos ou culturais.</t>
  </si>
  <si>
    <t>Eventos</t>
  </si>
  <si>
    <t>IV - Atuação em comissões e representações institucionais, de classes e profissionais, contemplando o impacto de suas ações nas demais diretrizes dispostas para todos os níveis do RSC</t>
  </si>
  <si>
    <t>Participação como TITULAR em Atividades Regulares previstas em Lei, Estatuto ou Regimentos</t>
  </si>
  <si>
    <t>Participação como SUPLENTE em Atividades Regulares previstas em Lei, Estatuto ou Regimentos</t>
  </si>
  <si>
    <t>Participação como TITULAR em conselho de classe profissional</t>
  </si>
  <si>
    <t>Participação como SUPLENTE em conselho de classe profissional</t>
  </si>
  <si>
    <t>Atuação como presidente ou diretor em gestão sindical</t>
  </si>
  <si>
    <t>Atuação como conselheiro em gestão sindical</t>
  </si>
  <si>
    <t>Participação em Comissão de Processo Administrativo Disciplinar ou Sindicância</t>
  </si>
  <si>
    <t>processo</t>
  </si>
  <si>
    <t>Trabalho Desenvolvido no âmbito do Ministério da Educação ou outra representação de nível nacional relacionada a educação</t>
  </si>
  <si>
    <t>Comissão ou Grupo de Trabalho de caráter pedagógico ou de Núcleo Docente Estruturante</t>
  </si>
  <si>
    <t>Outras comissões ou grupo de trabalho de cunho institucional no âmbito do câmpus</t>
  </si>
  <si>
    <t>V - Produção de material didático e/ou implantação de ambientes de aprendizagem, nas atividades de ensino, pesquisa, extensão e/ou inovação</t>
  </si>
  <si>
    <t>Produção de apostilas, livros didáticos, manuais técnicos,  apresentações, roteiros técnicos, culturais e esportivos ou outros instrumentos didáticos e objetos de aprendizagem</t>
  </si>
  <si>
    <t>Projeto e implantação de ambientes de ensino/aprendizagem presenciais ou virtuais, laboratórios, oficinas, estúdios, salas ou áreas para práticas esportivas ou culturais</t>
  </si>
  <si>
    <t>projeto implantado</t>
  </si>
  <si>
    <t>VI - Atuação na gestão acadêmica e institucional, contemplando o impacto de suas ações nas demais diretrizes dispostas para todos os níveis da RSC</t>
  </si>
  <si>
    <t>Cargo de Direção 1 ou 2</t>
  </si>
  <si>
    <t>Cargo de Direção 3 ou 4</t>
  </si>
  <si>
    <t>Função gratificada ou não gratificada de Coordenação de Área, Curso ou de atividades administrativas  nomeadas pelo Reitor ou Diretor de campus</t>
  </si>
  <si>
    <t>VII - Participação em processos seletivos, em bancas de avaliação acadêmica e/ou de concursos</t>
  </si>
  <si>
    <t>Participação em Banca de Concurso Público</t>
  </si>
  <si>
    <t>banca</t>
  </si>
  <si>
    <t>Elaboração e/ou Correção de Prova de Concurso Público ou Processo Seletivo de Discentes</t>
  </si>
  <si>
    <t>prova</t>
  </si>
  <si>
    <t>Participação em Banca de Seleção de Professor substituto/temporário</t>
  </si>
  <si>
    <t xml:space="preserve">Participação em Avaliações do programa CERTIFIC ou equivalentes </t>
  </si>
  <si>
    <t>Participação em Bancas de Trabalho de Conclusão de Curso de Graduação</t>
  </si>
  <si>
    <t>Participação em Bancas de Pós-Graduação</t>
  </si>
  <si>
    <t>VIII - Outras graduações, na área de interesse, além daquela que o habilita e define o nível de RSC pretendido, no âmbito do plano de qualificação institucional.</t>
  </si>
  <si>
    <t>Curso adicional de graduação</t>
  </si>
  <si>
    <t>curso</t>
  </si>
  <si>
    <t>I - Orientação do corpo discente em atividades de ensino, extensão, pesquisa e/ou inovação</t>
  </si>
  <si>
    <t>Orientação ou coorientação de Trabalho de Conclusão de Cursos Técnicos</t>
  </si>
  <si>
    <t>orientação concluida</t>
  </si>
  <si>
    <t>Orientação ou coorientação de Trabalho de Conclusão de Cursos de Graduação</t>
  </si>
  <si>
    <t>Orientação ou coorientação de Trabalho de Conclusão de Curso de pós- Graduação</t>
  </si>
  <si>
    <t>Orientação, acompanhamento ou supervisão de atividades de ensino, pesquisa ou extensão</t>
  </si>
  <si>
    <t>atividade</t>
  </si>
  <si>
    <t>Orientação de bolsistas  de extensão</t>
  </si>
  <si>
    <t>Orientação, acompanhamento ou supervisão de atividades extracurriculares artísticas, culturais ou esportivas</t>
  </si>
  <si>
    <t>Orientação ou supervisão de estágios curriculares, obrigatório ou não</t>
  </si>
  <si>
    <t>II - Participação no desenvolvimento de protótipos, depósitos e/ou registros de propriedade intelectual</t>
  </si>
  <si>
    <t>Propriedade intelectual (patente, registro)</t>
  </si>
  <si>
    <t>patente ou registro</t>
  </si>
  <si>
    <t>Produto ou processo não patenteado, protótipo, software não registrado e similares</t>
  </si>
  <si>
    <t>desenvolvimento concluido</t>
  </si>
  <si>
    <t>III - Participação em grupos de trabalho e oficinas institucionais</t>
  </si>
  <si>
    <t>Participação em grupo de trabalho ou oficina para atendimento de demandas institucionais.</t>
  </si>
  <si>
    <t>Trabalho concluído</t>
  </si>
  <si>
    <t>Representante de câmpus ou pró reitoria, em comissões para elaboração de documentos institucionais</t>
  </si>
  <si>
    <t>Participação em núcleo de inovação tecnológica ou atividades correlatas</t>
  </si>
  <si>
    <t>IV - Participação no desenvolvimento de projetos, de interesse institucional, de ensino, pesquisa, extensão e/ou inovação</t>
  </si>
  <si>
    <t>Coordenação de projetos de pesquisa, ensino, inovação tecnológica, extensão, artísticos, culturais ou esportivos.</t>
  </si>
  <si>
    <t>projeto</t>
  </si>
  <si>
    <t>Participação como membro de equipe de projetos de pesquisa, ensino, inovação tecnológica, extensão, artísticos, culturais ou esportivos.</t>
  </si>
  <si>
    <t>Atuação nos processos de ensino, pesquisa e extensão e as inerentes ao exercício de direção, assessoramento, chefia, coordenação e assistência na própria instituição, nos diversos níveis e modalidades de educação</t>
  </si>
  <si>
    <t>V - Participação no desenvolvimento de projetos e/ou práticas pedagógicas de reconhecida relevância</t>
  </si>
  <si>
    <t>Coordenação de Projetos Integradores</t>
  </si>
  <si>
    <t>Participação em  Projetos Integradores</t>
  </si>
  <si>
    <t>homenagem</t>
  </si>
  <si>
    <t>VI - Participação na organização de eventos científicos, tecnológicos, esportivos, sociais e/ou culturais</t>
  </si>
  <si>
    <t>Participação na organização de eventos esportivos, sociais, culturais ou filantrópicos</t>
  </si>
  <si>
    <t>Participação na organização de palestra</t>
  </si>
  <si>
    <t>VII - Outras pós-graduações lato sensu, na área de interesse, além daquela que o habilita e define o nível de RSC pretendido, no âmbito do plano de qualificação institucional</t>
  </si>
  <si>
    <t>Curso de aperfeiçoamento ou especialização</t>
  </si>
  <si>
    <t>Aprovação em disciplinas cursadas em programa de mestrado aprovados pela CAPES não concluído</t>
  </si>
  <si>
    <t>I - Desenvolvimento, produção e transferência de tecnologias</t>
  </si>
  <si>
    <t>Elaboração e/ou utilização de protótipos e tecnologias com aplicação na industrial em ensino, pesquisa, extensão</t>
  </si>
  <si>
    <t>contrato ou licenciamento</t>
  </si>
  <si>
    <t>Contratos de transferência de tecnologia e licenciamento</t>
  </si>
  <si>
    <t>II - Desenvolvimento de pesquisas e aplicação de métodos e tecnologias educacionais que proporcionem a interdisciplinaridade e a integração de conteúdos acadêmicos na educação profissional e tecnológica ou na educação básica</t>
  </si>
  <si>
    <t>Participação em comissão de elaboração de PPC de curso de Pós-graduação</t>
  </si>
  <si>
    <t>PPC</t>
  </si>
  <si>
    <t>Participação em comissão de elaboração de PPC de curso de Graduação</t>
  </si>
  <si>
    <t>Participação em comissão de elaboração de PPC de curso Técnicos</t>
  </si>
  <si>
    <t>Participação em comissão de elaboração de PPC de curso FIC</t>
  </si>
  <si>
    <t>Participação em comissão de reformulação de PPC de curso de Pós-graduação</t>
  </si>
  <si>
    <t>Participação em comissão de reformulação de PPC de curso de Graduação</t>
  </si>
  <si>
    <t>Participação em comissão de reformulação de PPC de curso Técnicos</t>
  </si>
  <si>
    <t>Participação em comissão de reformulação de PPC de curso FIC</t>
  </si>
  <si>
    <t>Participação efetiva no desenvolvimento de Projetos Institucionais, nos moldes preconizados no Artigo 2º,  §1º, alinea c), da Resolução CPRSC 01, visando a elaboração de documentos reguladores  das  atividades institucionais</t>
  </si>
  <si>
    <t>Documento</t>
  </si>
  <si>
    <t>Trabalho de apoio pedagógico de acompanhamento da atividade docente e discente visando garantir a consecução dos objetivos dos diversos PPC´s</t>
  </si>
  <si>
    <t>Mês</t>
  </si>
  <si>
    <t>III - Desenvolvimento de pesquisas e atividades de extensão que proporcionem a articulação institucional com os arranjos sociais, culturais e produtivos</t>
  </si>
  <si>
    <t>Captação de recursos externos ou na própria instituição para projetos de pesquisa, inovação tecnológica ou extensão</t>
  </si>
  <si>
    <t>Coordenação e/ou participação em núcleo de inovação tecnológica</t>
  </si>
  <si>
    <t>Coordenação e/ou participação de cursos ou projetos de extensão</t>
  </si>
  <si>
    <t>curso ou projeto</t>
  </si>
  <si>
    <t>Coordenação e/ou participação em projetos de pesquisa</t>
  </si>
  <si>
    <t>Liderança de grupo de pesquisa</t>
  </si>
  <si>
    <t>IV - Atuação em projetos e/ou atividades em parceria com outras instituições</t>
  </si>
  <si>
    <t>Captação de recursos em projetos de pesquisa, inovação tecnológica ou extensão em parceria com com outras instituições</t>
  </si>
  <si>
    <t xml:space="preserve">Coordenação de projetos de pesquisa ou inovação tecnológica em parceria com outras instituiçõ​es </t>
  </si>
  <si>
    <t>Coordenação ou participação em equipe diretiva visando a implantaçã​o de unidades de ensino</t>
  </si>
  <si>
    <t xml:space="preserve">Participação em projetos de pesquisa ou inovação tecnológica em parceria com outras instituiçõ​es </t>
  </si>
  <si>
    <t>Coordenar acordos ou convênios de cooperação internacionais</t>
  </si>
  <si>
    <t>acordo</t>
  </si>
  <si>
    <t>Participar de acordos ou convênios de cooperação internacionais</t>
  </si>
  <si>
    <t>V - Atuação em atividades de assistência técnica nacional e/ou internacional</t>
  </si>
  <si>
    <t>Trabalhos técnicos, assessoria ou consultorias internacionais</t>
  </si>
  <si>
    <t>Trabalhos técnicos, assessoria ou consultorias nacionais</t>
  </si>
  <si>
    <t>Trabalhos técnicos, assessoria ou consultorias regionais</t>
  </si>
  <si>
    <t>Consultorias ou assessoria a órgãos Internacionais especializados de gestão científica, tecnológica ou cultural ou consultorias técnicas prestadas a órgãos públicos e privados</t>
  </si>
  <si>
    <t>consultoria realizada</t>
  </si>
  <si>
    <t>Consultorias ou assessoria a órgãos nacionais especializados de gestão científica, tecnológica ou cultural ou consultorias técnicas prestadas a órgãos públicos e privados</t>
  </si>
  <si>
    <t>Títulos outorgados, por instituições públicas ou privadas, referentes ao desenvolvimento de  atividades profissionais, científicas, acadêmicas, artísticas, esportivas ou culturais</t>
  </si>
  <si>
    <t>título</t>
  </si>
  <si>
    <t>Avaliar cursos de pós-graduação, graduação ou técnicos em outras instituições</t>
  </si>
  <si>
    <t>Avaliação realizada</t>
  </si>
  <si>
    <t>VI - Produção acadêmica e/ou tecnológica, nas atividades de ensino, pesquisa, extensão e/ou inovação</t>
  </si>
  <si>
    <t>Publicação de obra literária (livros, mídias, sites especializados)</t>
  </si>
  <si>
    <t>Obra literária</t>
  </si>
  <si>
    <t xml:space="preserve">Publicação de capítulo de livro </t>
  </si>
  <si>
    <t>Tradutor de livro</t>
  </si>
  <si>
    <t xml:space="preserve">Revisor técnico de livro </t>
  </si>
  <si>
    <t>Atuar como membro de comitê editorial</t>
  </si>
  <si>
    <t>Comitê</t>
  </si>
  <si>
    <t>Publicação de artigo em revista indexada</t>
  </si>
  <si>
    <t>artigo</t>
  </si>
  <si>
    <t>Publicação de artigo em revista não indexada</t>
  </si>
  <si>
    <t>Publicação de relatório de pesquisa interna</t>
  </si>
  <si>
    <t>relatório</t>
  </si>
  <si>
    <t>Apresentação ou publicação de trabalho de pesquisa em evento no exterior</t>
  </si>
  <si>
    <t>trabalho</t>
  </si>
  <si>
    <t>Apresentação ou publicação de trabalho de pesquisa em evento país</t>
  </si>
  <si>
    <t>Coordenação de ações de extensão (visitas, eventos externos, parcerias, ações sociais ou outros similares)</t>
  </si>
  <si>
    <t>Participação como membro de projeto de extensão</t>
  </si>
  <si>
    <t>participação</t>
  </si>
  <si>
    <t>Publicação de protocolos, manuais, nota e/ou  comunicado técnico</t>
  </si>
  <si>
    <t>publicação</t>
  </si>
  <si>
    <t>Ministrante de unidade curricular em curso de ensino, pesquisa ou extensão</t>
  </si>
  <si>
    <t>VII - Outras pós-graduações stricto sensu, na área de interesse, além daquela que o habilita e define o nível de RSC pretendido, no âmbito do plano de qualificação institucional</t>
  </si>
  <si>
    <t>Curso Stricto Sensu</t>
  </si>
  <si>
    <t>Aprovação em disciplinas cursadas em programa de doutorado aprovados pela CAPES não concluído</t>
  </si>
  <si>
    <t>x</t>
  </si>
  <si>
    <t>Outubro</t>
  </si>
  <si>
    <t>ANEXO I - OFÍCIO 0000/GAB/IFRO/2015</t>
  </si>
  <si>
    <t xml:space="preserve"> </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</si>
</sst>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dd/mm/yy"/>
    <numFmt numFmtId="165" formatCode="0.0"/>
    <numFmt numFmtId="166" formatCode="###0.00;###0.00"/>
    <numFmt numFmtId="167" formatCode="###0;###0"/>
  </numFmts>
  <fonts count="71">
    <font>
      <sz val="10"/>
      <name val="Arial"/>
      <family val="2"/>
    </font>
    <font>
      <b/>
      <sz val="14"/>
      <name val="Arial"/>
      <family val="2"/>
    </font>
    <font>
      <b/>
      <sz val="10"/>
      <name val="Arial"/>
      <family val="2"/>
    </font>
    <font>
      <b/>
      <sz val="10"/>
      <color indexed="8"/>
      <name val="Arial"/>
      <family val="2"/>
    </font>
    <font>
      <b/>
      <sz val="9"/>
      <color indexed="8"/>
      <name val="Arial"/>
      <family val="2"/>
    </font>
    <font>
      <b/>
      <sz val="12"/>
      <color indexed="8"/>
      <name val="Times New Roman"/>
      <family val="1"/>
    </font>
    <font>
      <sz val="13"/>
      <color indexed="8"/>
      <name val="Times New Roman"/>
      <family val="1"/>
    </font>
    <font>
      <sz val="8"/>
      <color indexed="8"/>
      <name val="Arial"/>
      <family val="2"/>
    </font>
    <font>
      <sz val="11"/>
      <color indexed="8"/>
      <name val="Arial"/>
      <family val="2"/>
    </font>
    <font>
      <sz val="12"/>
      <color indexed="8"/>
      <name val="Arial"/>
      <family val="2"/>
    </font>
    <font>
      <sz val="12"/>
      <name val="Times New Roman"/>
      <family val="1"/>
    </font>
    <font>
      <sz val="12"/>
      <color indexed="8"/>
      <name val="Times New Roman"/>
      <family val="1"/>
    </font>
    <font>
      <sz val="10"/>
      <color indexed="9"/>
      <name val="Arial"/>
      <family val="2"/>
    </font>
    <font>
      <sz val="12"/>
      <name val="Arial"/>
      <family val="2"/>
    </font>
    <font>
      <sz val="11"/>
      <name val="Arial"/>
      <family val="2"/>
    </font>
    <font>
      <b/>
      <sz val="18"/>
      <name val="Arial"/>
      <family val="2"/>
    </font>
    <font>
      <b/>
      <sz val="8"/>
      <name val="Arial"/>
      <family val="2"/>
    </font>
    <font>
      <sz val="8"/>
      <name val="Arial"/>
      <family val="2"/>
    </font>
    <font>
      <b/>
      <sz val="9"/>
      <name val="Arial"/>
      <family val="2"/>
    </font>
    <font>
      <sz val="10"/>
      <color indexed="8"/>
      <name val="Times New Roman"/>
      <family val="1"/>
    </font>
    <font>
      <b/>
      <sz val="20"/>
      <name val="Arial"/>
      <family val="2"/>
    </font>
    <font>
      <b/>
      <sz val="8"/>
      <color indexed="9"/>
      <name val="Arial"/>
      <family val="2"/>
    </font>
    <font>
      <b/>
      <sz val="12"/>
      <color indexed="9"/>
      <name val="Arial"/>
      <family val="2"/>
    </font>
    <font>
      <b/>
      <sz val="15"/>
      <name val="Arial"/>
      <family val="2"/>
    </font>
    <font>
      <sz val="10"/>
      <color indexed="10"/>
      <name val="Times New Roman"/>
      <family val="1"/>
    </font>
    <font>
      <sz val="10"/>
      <color indexed="10"/>
      <name val="Arial"/>
      <family val="2"/>
    </font>
    <font>
      <i/>
      <sz val="8"/>
      <name val="Arial"/>
      <family val="2"/>
    </font>
    <font>
      <b/>
      <sz val="12"/>
      <name val="Arial"/>
      <family val="2"/>
    </font>
    <font>
      <sz val="2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4"/>
      <color indexed="11"/>
      <name val="Arial"/>
      <family val="2"/>
    </font>
    <font>
      <b/>
      <sz val="15"/>
      <color indexed="11"/>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4"/>
      <color rgb="FF00B050"/>
      <name val="Arial"/>
      <family val="2"/>
    </font>
    <font>
      <b/>
      <sz val="15"/>
      <color rgb="FF00B05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0"/>
        <bgColor indexed="64"/>
      </patternFill>
    </fill>
    <fill>
      <patternFill patternType="solid">
        <fgColor indexed="31"/>
        <bgColor indexed="64"/>
      </patternFill>
    </fill>
    <fill>
      <patternFill patternType="solid">
        <fgColor indexed="42"/>
        <bgColor indexed="64"/>
      </patternFill>
    </fill>
    <fill>
      <patternFill patternType="solid">
        <fgColor indexed="17"/>
        <bgColor indexed="64"/>
      </patternFill>
    </fill>
    <fill>
      <patternFill patternType="solid">
        <fgColor indexed="11"/>
        <bgColor indexed="64"/>
      </patternFill>
    </fill>
    <fill>
      <patternFill patternType="solid">
        <fgColor indexed="27"/>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color indexed="63"/>
      </left>
      <right>
        <color indexed="63"/>
      </right>
      <top style="thin">
        <color indexed="63"/>
      </top>
      <bottom>
        <color indexed="63"/>
      </bottom>
    </border>
    <border>
      <left>
        <color indexed="63"/>
      </left>
      <right>
        <color indexed="63"/>
      </right>
      <top>
        <color indexed="63"/>
      </top>
      <bottom style="thin">
        <color indexed="63"/>
      </bottom>
    </border>
    <border>
      <left style="thin">
        <color indexed="63"/>
      </left>
      <right>
        <color indexed="63"/>
      </right>
      <top>
        <color indexed="63"/>
      </top>
      <bottom>
        <color indexed="63"/>
      </bottom>
    </border>
    <border>
      <left style="medium">
        <color indexed="63"/>
      </left>
      <right style="medium">
        <color indexed="63"/>
      </right>
      <top style="medium">
        <color indexed="63"/>
      </top>
      <bottom style="medium">
        <color indexed="63"/>
      </bottom>
    </border>
    <border>
      <left style="medium">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hair">
        <color indexed="8"/>
      </left>
      <right>
        <color indexed="63"/>
      </right>
      <top style="hair">
        <color indexed="8"/>
      </top>
      <bottom style="hair">
        <color indexed="8"/>
      </bottom>
    </border>
    <border>
      <left style="hair">
        <color indexed="8"/>
      </left>
      <right>
        <color indexed="63"/>
      </right>
      <top>
        <color indexed="63"/>
      </top>
      <bottom style="hair">
        <color indexed="8"/>
      </bottom>
    </border>
    <border>
      <left style="thin">
        <color indexed="63"/>
      </left>
      <right style="thin">
        <color indexed="63"/>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60"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61" fillId="21" borderId="5" applyNumberFormat="0" applyAlignment="0" applyProtection="0"/>
    <xf numFmtId="41" fontId="0" fillId="0" borderId="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67" fillId="0" borderId="8" applyNumberFormat="0" applyFill="0" applyAlignment="0" applyProtection="0"/>
    <xf numFmtId="0" fontId="67" fillId="0" borderId="0" applyNumberFormat="0" applyFill="0" applyBorder="0" applyAlignment="0" applyProtection="0"/>
    <xf numFmtId="0" fontId="68" fillId="0" borderId="9" applyNumberFormat="0" applyFill="0" applyAlignment="0" applyProtection="0"/>
    <xf numFmtId="43" fontId="0" fillId="0" borderId="0" applyFill="0" applyBorder="0" applyAlignment="0" applyProtection="0"/>
  </cellStyleXfs>
  <cellXfs count="166">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1"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0" fillId="0" borderId="10" xfId="0" applyFont="1" applyBorder="1" applyAlignment="1">
      <alignment horizontal="left" vertical="center" wrapText="1"/>
    </xf>
    <xf numFmtId="0" fontId="0" fillId="33" borderId="10" xfId="0" applyFont="1" applyFill="1" applyBorder="1" applyAlignment="1">
      <alignment horizontal="left" vertical="center" wrapText="1"/>
    </xf>
    <xf numFmtId="0" fontId="2" fillId="33" borderId="11" xfId="0" applyFont="1" applyFill="1" applyBorder="1" applyAlignment="1">
      <alignment horizontal="center" vertical="center"/>
    </xf>
    <xf numFmtId="0" fontId="0" fillId="33" borderId="11" xfId="0" applyFont="1" applyFill="1" applyBorder="1" applyAlignment="1">
      <alignment horizontal="left" vertical="center" wrapText="1"/>
    </xf>
    <xf numFmtId="0" fontId="2" fillId="33" borderId="12" xfId="0" applyFont="1" applyFill="1" applyBorder="1" applyAlignment="1">
      <alignment horizontal="center" vertical="center"/>
    </xf>
    <xf numFmtId="0" fontId="0" fillId="33" borderId="12" xfId="0" applyFont="1" applyFill="1" applyBorder="1" applyAlignment="1">
      <alignment horizontal="left" vertical="center" wrapText="1"/>
    </xf>
    <xf numFmtId="0" fontId="2" fillId="33" borderId="0" xfId="0" applyFont="1" applyFill="1" applyBorder="1" applyAlignment="1">
      <alignment horizontal="center" vertical="center"/>
    </xf>
    <xf numFmtId="0" fontId="0" fillId="33" borderId="0" xfId="0" applyFont="1" applyFill="1" applyBorder="1" applyAlignment="1">
      <alignment horizontal="left" vertical="center" wrapText="1"/>
    </xf>
    <xf numFmtId="0" fontId="0" fillId="33" borderId="0" xfId="0" applyFill="1" applyAlignment="1" applyProtection="1">
      <alignment/>
      <protection hidden="1"/>
    </xf>
    <xf numFmtId="0" fontId="3" fillId="33" borderId="0" xfId="0" applyFont="1" applyFill="1" applyBorder="1" applyAlignment="1" applyProtection="1">
      <alignment vertical="center" wrapText="1"/>
      <protection hidden="1"/>
    </xf>
    <xf numFmtId="0" fontId="0" fillId="33" borderId="0" xfId="0" applyFill="1" applyBorder="1" applyAlignment="1" applyProtection="1">
      <alignment/>
      <protection hidden="1"/>
    </xf>
    <xf numFmtId="0" fontId="9" fillId="33" borderId="12" xfId="0" applyFont="1" applyFill="1" applyBorder="1" applyAlignment="1" applyProtection="1">
      <alignment vertical="center" wrapText="1"/>
      <protection hidden="1"/>
    </xf>
    <xf numFmtId="0" fontId="9" fillId="33" borderId="0" xfId="0" applyFont="1" applyFill="1" applyBorder="1" applyAlignment="1" applyProtection="1">
      <alignment vertical="center" wrapText="1"/>
      <protection hidden="1"/>
    </xf>
    <xf numFmtId="0" fontId="7" fillId="33" borderId="0" xfId="0" applyFont="1" applyFill="1" applyBorder="1" applyAlignment="1" applyProtection="1">
      <alignment vertical="center" wrapText="1"/>
      <protection hidden="1"/>
    </xf>
    <xf numFmtId="0" fontId="8" fillId="33" borderId="13" xfId="0" applyFont="1" applyFill="1" applyBorder="1" applyAlignment="1" applyProtection="1">
      <alignment vertical="center" wrapText="1"/>
      <protection hidden="1"/>
    </xf>
    <xf numFmtId="0" fontId="10" fillId="33" borderId="0" xfId="0" applyFont="1" applyFill="1" applyBorder="1" applyAlignment="1" applyProtection="1">
      <alignment vertical="center" wrapText="1"/>
      <protection hidden="1"/>
    </xf>
    <xf numFmtId="0" fontId="11" fillId="33" borderId="0" xfId="0" applyFont="1" applyFill="1" applyBorder="1" applyAlignment="1" applyProtection="1">
      <alignment horizontal="center" vertical="center" wrapText="1"/>
      <protection hidden="1"/>
    </xf>
    <xf numFmtId="0" fontId="12" fillId="33" borderId="0" xfId="0" applyFont="1" applyFill="1" applyAlignment="1" applyProtection="1">
      <alignment/>
      <protection hidden="1"/>
    </xf>
    <xf numFmtId="0" fontId="0" fillId="33" borderId="14" xfId="0" applyFill="1" applyBorder="1" applyAlignment="1" applyProtection="1">
      <alignment/>
      <protection hidden="1"/>
    </xf>
    <xf numFmtId="0" fontId="13" fillId="33" borderId="15" xfId="0" applyFont="1" applyFill="1" applyBorder="1" applyAlignment="1" applyProtection="1">
      <alignment horizontal="center" vertical="center" wrapText="1"/>
      <protection locked="0"/>
    </xf>
    <xf numFmtId="0" fontId="8" fillId="33" borderId="16" xfId="0" applyFont="1" applyFill="1" applyBorder="1" applyAlignment="1" applyProtection="1">
      <alignment wrapText="1"/>
      <protection hidden="1"/>
    </xf>
    <xf numFmtId="0" fontId="8" fillId="33" borderId="0" xfId="0" applyFont="1" applyFill="1" applyBorder="1" applyAlignment="1" applyProtection="1">
      <alignment wrapText="1"/>
      <protection hidden="1"/>
    </xf>
    <xf numFmtId="0" fontId="9" fillId="33" borderId="17" xfId="0" applyFont="1" applyFill="1" applyBorder="1" applyAlignment="1" applyProtection="1">
      <alignment vertical="center" wrapText="1"/>
      <protection hidden="1"/>
    </xf>
    <xf numFmtId="0" fontId="0" fillId="33" borderId="18" xfId="0" applyFill="1" applyBorder="1" applyAlignment="1" applyProtection="1">
      <alignment/>
      <protection hidden="1"/>
    </xf>
    <xf numFmtId="0" fontId="13" fillId="33" borderId="13" xfId="0" applyFont="1" applyFill="1" applyBorder="1" applyAlignment="1" applyProtection="1">
      <alignment vertical="center" wrapText="1"/>
      <protection hidden="1"/>
    </xf>
    <xf numFmtId="0" fontId="9" fillId="33" borderId="19" xfId="0" applyFont="1" applyFill="1" applyBorder="1" applyAlignment="1" applyProtection="1">
      <alignment vertical="center" wrapText="1"/>
      <protection hidden="1"/>
    </xf>
    <xf numFmtId="0" fontId="11" fillId="33" borderId="0" xfId="0" applyFont="1" applyFill="1" applyAlignment="1" applyProtection="1">
      <alignment horizontal="center" vertical="center" wrapText="1"/>
      <protection hidden="1"/>
    </xf>
    <xf numFmtId="0" fontId="2" fillId="33" borderId="0" xfId="0" applyFont="1" applyFill="1" applyAlignment="1" applyProtection="1">
      <alignment/>
      <protection hidden="1"/>
    </xf>
    <xf numFmtId="0" fontId="0" fillId="33" borderId="0" xfId="0" applyFill="1" applyAlignment="1" applyProtection="1">
      <alignment horizontal="right"/>
      <protection hidden="1"/>
    </xf>
    <xf numFmtId="0" fontId="0" fillId="33" borderId="0" xfId="0" applyFill="1" applyAlignment="1" applyProtection="1">
      <alignment horizontal="center"/>
      <protection hidden="1"/>
    </xf>
    <xf numFmtId="0" fontId="0" fillId="33" borderId="0" xfId="0" applyFill="1" applyBorder="1" applyAlignment="1" applyProtection="1">
      <alignment horizontal="center"/>
      <protection hidden="1"/>
    </xf>
    <xf numFmtId="0" fontId="0" fillId="33" borderId="13" xfId="0" applyFill="1" applyBorder="1" applyAlignment="1" applyProtection="1">
      <alignment/>
      <protection locked="0"/>
    </xf>
    <xf numFmtId="0" fontId="0" fillId="33" borderId="13" xfId="0" applyFill="1" applyBorder="1" applyAlignment="1" applyProtection="1">
      <alignment/>
      <protection hidden="1"/>
    </xf>
    <xf numFmtId="0" fontId="0" fillId="33" borderId="0" xfId="0" applyFont="1" applyFill="1" applyAlignment="1" applyProtection="1">
      <alignment/>
      <protection hidden="1"/>
    </xf>
    <xf numFmtId="0" fontId="0" fillId="0" borderId="0" xfId="0" applyFont="1" applyAlignment="1" applyProtection="1">
      <alignment/>
      <protection hidden="1"/>
    </xf>
    <xf numFmtId="0" fontId="16" fillId="34" borderId="10" xfId="0" applyFont="1" applyFill="1" applyBorder="1" applyAlignment="1" applyProtection="1">
      <alignment vertical="center" wrapText="1"/>
      <protection hidden="1"/>
    </xf>
    <xf numFmtId="0" fontId="16" fillId="34" borderId="10" xfId="0" applyFont="1" applyFill="1" applyBorder="1" applyAlignment="1" applyProtection="1">
      <alignment horizontal="center" vertical="center" wrapText="1"/>
      <protection hidden="1"/>
    </xf>
    <xf numFmtId="0" fontId="17" fillId="0" borderId="10" xfId="0" applyFont="1" applyFill="1" applyBorder="1" applyAlignment="1" applyProtection="1">
      <alignment vertical="center" wrapText="1"/>
      <protection hidden="1"/>
    </xf>
    <xf numFmtId="0" fontId="2" fillId="0" borderId="10" xfId="0" applyFont="1" applyFill="1" applyBorder="1" applyAlignment="1" applyProtection="1">
      <alignment horizontal="center" vertical="center" wrapText="1"/>
      <protection hidden="1"/>
    </xf>
    <xf numFmtId="165" fontId="2" fillId="0" borderId="10" xfId="0" applyNumberFormat="1" applyFont="1" applyFill="1" applyBorder="1" applyAlignment="1" applyProtection="1">
      <alignment horizontal="center" vertical="center" wrapText="1"/>
      <protection hidden="1"/>
    </xf>
    <xf numFmtId="1" fontId="2" fillId="0" borderId="10" xfId="0" applyNumberFormat="1" applyFont="1" applyFill="1" applyBorder="1" applyAlignment="1" applyProtection="1">
      <alignment horizontal="center" vertical="center" wrapText="1"/>
      <protection hidden="1"/>
    </xf>
    <xf numFmtId="9" fontId="0" fillId="0" borderId="10" xfId="51" applyFont="1" applyFill="1" applyBorder="1" applyAlignment="1" applyProtection="1">
      <alignment horizontal="center" vertical="center" wrapText="1"/>
      <protection hidden="1"/>
    </xf>
    <xf numFmtId="0" fontId="18" fillId="35" borderId="10" xfId="0" applyFont="1" applyFill="1" applyBorder="1" applyAlignment="1" applyProtection="1">
      <alignment horizontal="left" vertical="center" wrapText="1"/>
      <protection hidden="1"/>
    </xf>
    <xf numFmtId="0" fontId="18" fillId="36" borderId="10" xfId="0" applyFont="1" applyFill="1" applyBorder="1" applyAlignment="1" applyProtection="1">
      <alignment horizontal="center" vertical="center" wrapText="1"/>
      <protection hidden="1"/>
    </xf>
    <xf numFmtId="165" fontId="18" fillId="36" borderId="10" xfId="0" applyNumberFormat="1" applyFont="1" applyFill="1" applyBorder="1" applyAlignment="1" applyProtection="1">
      <alignment horizontal="center" vertical="center" wrapText="1"/>
      <protection hidden="1"/>
    </xf>
    <xf numFmtId="1" fontId="2" fillId="36" borderId="10" xfId="0" applyNumberFormat="1" applyFont="1" applyFill="1" applyBorder="1" applyAlignment="1" applyProtection="1">
      <alignment horizontal="center" vertical="center" wrapText="1"/>
      <protection hidden="1"/>
    </xf>
    <xf numFmtId="9" fontId="0" fillId="35" borderId="10" xfId="51" applyFont="1" applyFill="1" applyBorder="1" applyAlignment="1" applyProtection="1">
      <alignment horizontal="center" vertical="center" wrapText="1"/>
      <protection hidden="1"/>
    </xf>
    <xf numFmtId="0" fontId="18" fillId="35" borderId="10" xfId="0" applyFont="1" applyFill="1" applyBorder="1" applyAlignment="1" applyProtection="1">
      <alignment horizontal="center" vertical="center" wrapText="1"/>
      <protection hidden="1"/>
    </xf>
    <xf numFmtId="165" fontId="18" fillId="35" borderId="10" xfId="0" applyNumberFormat="1" applyFont="1" applyFill="1" applyBorder="1" applyAlignment="1" applyProtection="1">
      <alignment horizontal="center" vertical="center" wrapText="1"/>
      <protection hidden="1"/>
    </xf>
    <xf numFmtId="1" fontId="18" fillId="35" borderId="10" xfId="0" applyNumberFormat="1" applyFont="1" applyFill="1" applyBorder="1" applyAlignment="1" applyProtection="1">
      <alignment horizontal="center" vertical="center" wrapText="1"/>
      <protection hidden="1"/>
    </xf>
    <xf numFmtId="9" fontId="18" fillId="35" borderId="10" xfId="51" applyFont="1" applyFill="1" applyBorder="1" applyAlignment="1" applyProtection="1">
      <alignment horizontal="center" vertical="center" wrapText="1"/>
      <protection hidden="1"/>
    </xf>
    <xf numFmtId="0" fontId="0" fillId="33" borderId="0" xfId="0" applyFont="1" applyFill="1" applyAlignment="1" applyProtection="1">
      <alignment/>
      <protection hidden="1"/>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justify" vertical="center"/>
      <protection/>
    </xf>
    <xf numFmtId="0" fontId="19"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1" fillId="37" borderId="13" xfId="0" applyFont="1" applyFill="1" applyBorder="1" applyAlignment="1" applyProtection="1">
      <alignment horizontal="center" vertical="center" wrapText="1"/>
      <protection/>
    </xf>
    <xf numFmtId="0" fontId="21" fillId="37" borderId="19" xfId="0" applyFont="1" applyFill="1" applyBorder="1" applyAlignment="1" applyProtection="1">
      <alignment horizontal="center" vertical="center" wrapText="1"/>
      <protection/>
    </xf>
    <xf numFmtId="0" fontId="21" fillId="37" borderId="20" xfId="0" applyFont="1" applyFill="1" applyBorder="1" applyAlignment="1" applyProtection="1">
      <alignment horizontal="center" vertical="center" wrapText="1"/>
      <protection/>
    </xf>
    <xf numFmtId="0" fontId="21" fillId="37" borderId="10" xfId="0" applyFont="1" applyFill="1" applyBorder="1" applyAlignment="1" applyProtection="1">
      <alignment horizontal="center" vertical="center" wrapText="1"/>
      <protection/>
    </xf>
    <xf numFmtId="0" fontId="16" fillId="38" borderId="10" xfId="0" applyFont="1" applyFill="1" applyBorder="1" applyAlignment="1" applyProtection="1">
      <alignment horizontal="center" vertical="center" wrapText="1"/>
      <protection/>
    </xf>
    <xf numFmtId="0" fontId="2" fillId="38" borderId="10" xfId="0" applyFont="1" applyFill="1" applyBorder="1" applyAlignment="1" applyProtection="1">
      <alignment horizontal="center" vertical="center" wrapText="1"/>
      <protection/>
    </xf>
    <xf numFmtId="0" fontId="0" fillId="38" borderId="10" xfId="0" applyFont="1" applyFill="1" applyBorder="1" applyAlignment="1" applyProtection="1">
      <alignment/>
      <protection/>
    </xf>
    <xf numFmtId="0" fontId="16" fillId="35" borderId="10" xfId="0" applyFont="1" applyFill="1" applyBorder="1" applyAlignment="1" applyProtection="1">
      <alignment horizontal="center" vertical="center" wrapText="1"/>
      <protection/>
    </xf>
    <xf numFmtId="0" fontId="16" fillId="35" borderId="10" xfId="0" applyFont="1" applyFill="1" applyBorder="1" applyAlignment="1" applyProtection="1">
      <alignment horizontal="justify" vertical="center" wrapText="1"/>
      <protection/>
    </xf>
    <xf numFmtId="0" fontId="23" fillId="36" borderId="10" xfId="0" applyFont="1" applyFill="1" applyBorder="1" applyAlignment="1" applyProtection="1">
      <alignment horizontal="center" vertical="center"/>
      <protection/>
    </xf>
    <xf numFmtId="165" fontId="23" fillId="36" borderId="10" xfId="0" applyNumberFormat="1" applyFont="1" applyFill="1" applyBorder="1" applyAlignment="1" applyProtection="1">
      <alignment horizontal="center" vertical="center"/>
      <protection/>
    </xf>
    <xf numFmtId="0" fontId="0" fillId="0" borderId="0" xfId="0" applyAlignment="1" applyProtection="1">
      <alignment/>
      <protection/>
    </xf>
    <xf numFmtId="0" fontId="17" fillId="0" borderId="10" xfId="0" applyFont="1" applyFill="1" applyBorder="1" applyAlignment="1" applyProtection="1">
      <alignment horizontal="center" vertical="center" wrapText="1"/>
      <protection/>
    </xf>
    <xf numFmtId="0" fontId="17" fillId="0" borderId="10" xfId="0" applyFont="1" applyFill="1" applyBorder="1" applyAlignment="1" applyProtection="1">
      <alignment horizontal="justify" vertical="center" wrapText="1"/>
      <protection/>
    </xf>
    <xf numFmtId="166" fontId="16" fillId="0" borderId="10" xfId="0" applyNumberFormat="1" applyFont="1" applyFill="1" applyBorder="1" applyAlignment="1" applyProtection="1">
      <alignment horizontal="center" vertical="center" wrapText="1"/>
      <protection/>
    </xf>
    <xf numFmtId="0" fontId="16" fillId="0" borderId="10" xfId="0" applyFont="1" applyFill="1" applyBorder="1" applyAlignment="1" applyProtection="1">
      <alignment horizontal="center" vertical="center" wrapText="1"/>
      <protection/>
    </xf>
    <xf numFmtId="1" fontId="16" fillId="0" borderId="10" xfId="0" applyNumberFormat="1" applyFont="1" applyFill="1" applyBorder="1" applyAlignment="1" applyProtection="1">
      <alignment horizontal="center" vertical="center" wrapText="1"/>
      <protection/>
    </xf>
    <xf numFmtId="1" fontId="2" fillId="39" borderId="10" xfId="0" applyNumberFormat="1" applyFont="1" applyFill="1" applyBorder="1" applyAlignment="1" applyProtection="1">
      <alignment horizontal="center" vertical="center" wrapText="1"/>
      <protection locked="0"/>
    </xf>
    <xf numFmtId="165" fontId="16" fillId="0" borderId="10" xfId="0" applyNumberFormat="1" applyFont="1" applyFill="1" applyBorder="1" applyAlignment="1" applyProtection="1">
      <alignment horizontal="center" vertical="center" wrapText="1"/>
      <protection/>
    </xf>
    <xf numFmtId="0" fontId="24" fillId="0" borderId="0" xfId="0" applyFont="1" applyFill="1" applyBorder="1" applyAlignment="1" applyProtection="1">
      <alignment horizontal="left" vertical="center"/>
      <protection/>
    </xf>
    <xf numFmtId="0" fontId="25" fillId="0" borderId="0" xfId="0" applyFont="1" applyAlignment="1" applyProtection="1">
      <alignment/>
      <protection/>
    </xf>
    <xf numFmtId="0" fontId="25" fillId="0" borderId="0" xfId="0" applyFont="1" applyFill="1" applyBorder="1" applyAlignment="1" applyProtection="1">
      <alignment horizontal="left" vertical="center"/>
      <protection/>
    </xf>
    <xf numFmtId="166" fontId="23" fillId="36" borderId="10" xfId="0" applyNumberFormat="1" applyFont="1" applyFill="1" applyBorder="1" applyAlignment="1" applyProtection="1">
      <alignment horizontal="center" vertical="center" wrapText="1"/>
      <protection/>
    </xf>
    <xf numFmtId="0" fontId="23" fillId="36" borderId="10" xfId="0" applyFont="1" applyFill="1" applyBorder="1" applyAlignment="1" applyProtection="1">
      <alignment horizontal="center" vertical="center" wrapText="1"/>
      <protection/>
    </xf>
    <xf numFmtId="0" fontId="2" fillId="36" borderId="10" xfId="0" applyFont="1" applyFill="1" applyBorder="1" applyAlignment="1" applyProtection="1">
      <alignment horizontal="center" vertical="center"/>
      <protection/>
    </xf>
    <xf numFmtId="165" fontId="23" fillId="36" borderId="10" xfId="0" applyNumberFormat="1" applyFont="1" applyFill="1" applyBorder="1" applyAlignment="1" applyProtection="1">
      <alignment horizontal="center" vertical="center" wrapText="1"/>
      <protection/>
    </xf>
    <xf numFmtId="1" fontId="23" fillId="36" borderId="10" xfId="0" applyNumberFormat="1" applyFont="1" applyFill="1" applyBorder="1" applyAlignment="1" applyProtection="1">
      <alignment horizontal="center" vertical="center" wrapText="1"/>
      <protection/>
    </xf>
    <xf numFmtId="0" fontId="16" fillId="40" borderId="10" xfId="0" applyFont="1" applyFill="1" applyBorder="1" applyAlignment="1" applyProtection="1">
      <alignment horizontal="center" vertical="center" wrapText="1"/>
      <protection/>
    </xf>
    <xf numFmtId="0" fontId="24" fillId="33" borderId="0" xfId="0" applyFont="1" applyFill="1" applyBorder="1" applyAlignment="1" applyProtection="1">
      <alignment horizontal="left" vertical="center"/>
      <protection/>
    </xf>
    <xf numFmtId="0" fontId="17" fillId="33" borderId="10" xfId="0" applyFont="1" applyFill="1" applyBorder="1" applyAlignment="1" applyProtection="1">
      <alignment horizontal="center" vertical="center" wrapText="1"/>
      <protection/>
    </xf>
    <xf numFmtId="0" fontId="17" fillId="33" borderId="10" xfId="0" applyFont="1" applyFill="1" applyBorder="1" applyAlignment="1" applyProtection="1">
      <alignment horizontal="justify" vertical="center" wrapText="1"/>
      <protection/>
    </xf>
    <xf numFmtId="0" fontId="16" fillId="33" borderId="10" xfId="0" applyFont="1" applyFill="1" applyBorder="1" applyAlignment="1" applyProtection="1">
      <alignment horizontal="center" vertical="center" wrapText="1"/>
      <protection/>
    </xf>
    <xf numFmtId="1" fontId="16" fillId="33" borderId="10" xfId="0" applyNumberFormat="1" applyFont="1" applyFill="1" applyBorder="1" applyAlignment="1" applyProtection="1">
      <alignment horizontal="center" vertical="center" wrapText="1"/>
      <protection/>
    </xf>
    <xf numFmtId="0" fontId="16" fillId="39" borderId="21" xfId="0" applyFont="1" applyFill="1" applyBorder="1" applyAlignment="1" applyProtection="1">
      <alignment horizontal="center"/>
      <protection locked="0"/>
    </xf>
    <xf numFmtId="0" fontId="16" fillId="39" borderId="22" xfId="0" applyFont="1" applyFill="1" applyBorder="1" applyAlignment="1" applyProtection="1">
      <alignment horizontal="center"/>
      <protection locked="0"/>
    </xf>
    <xf numFmtId="167" fontId="16" fillId="0" borderId="10" xfId="0" applyNumberFormat="1" applyFont="1" applyFill="1" applyBorder="1" applyAlignment="1" applyProtection="1">
      <alignment horizontal="center" vertical="center" wrapText="1"/>
      <protection/>
    </xf>
    <xf numFmtId="0" fontId="2" fillId="39" borderId="10" xfId="0" applyFont="1" applyFill="1" applyBorder="1" applyAlignment="1" applyProtection="1">
      <alignment horizontal="center" vertical="center" wrapText="1"/>
      <protection locked="0"/>
    </xf>
    <xf numFmtId="0" fontId="2" fillId="36" borderId="10" xfId="0" applyFont="1" applyFill="1" applyBorder="1" applyAlignment="1" applyProtection="1">
      <alignment horizontal="center" vertical="center" wrapText="1"/>
      <protection/>
    </xf>
    <xf numFmtId="165" fontId="16" fillId="38" borderId="10" xfId="0" applyNumberFormat="1" applyFont="1" applyFill="1" applyBorder="1" applyAlignment="1" applyProtection="1">
      <alignment horizontal="center" vertical="center" wrapText="1"/>
      <protection/>
    </xf>
    <xf numFmtId="0" fontId="17" fillId="0" borderId="10" xfId="0" applyFont="1" applyFill="1" applyBorder="1" applyAlignment="1" applyProtection="1">
      <alignment horizontal="justify" vertical="center" wrapText="1"/>
      <protection/>
    </xf>
    <xf numFmtId="0" fontId="17" fillId="0" borderId="11" xfId="0" applyFont="1" applyFill="1" applyBorder="1" applyAlignment="1" applyProtection="1">
      <alignment horizontal="center" vertical="center" wrapText="1"/>
      <protection/>
    </xf>
    <xf numFmtId="0" fontId="17" fillId="0" borderId="11" xfId="0" applyFont="1" applyFill="1" applyBorder="1" applyAlignment="1" applyProtection="1">
      <alignment horizontal="justify" vertical="center" wrapText="1"/>
      <protection/>
    </xf>
    <xf numFmtId="166" fontId="16" fillId="0" borderId="11" xfId="0" applyNumberFormat="1" applyFont="1" applyFill="1" applyBorder="1" applyAlignment="1" applyProtection="1">
      <alignment horizontal="center" vertical="center" wrapText="1"/>
      <protection/>
    </xf>
    <xf numFmtId="0" fontId="16" fillId="0" borderId="11" xfId="0"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1" fontId="2" fillId="39" borderId="11" xfId="0" applyNumberFormat="1" applyFont="1" applyFill="1" applyBorder="1" applyAlignment="1" applyProtection="1">
      <alignment horizontal="center" vertical="center" wrapText="1"/>
      <protection locked="0"/>
    </xf>
    <xf numFmtId="165" fontId="16" fillId="0" borderId="11" xfId="0" applyNumberFormat="1" applyFont="1" applyFill="1" applyBorder="1" applyAlignment="1" applyProtection="1">
      <alignment horizontal="center" vertical="center" wrapText="1"/>
      <protection/>
    </xf>
    <xf numFmtId="0" fontId="17" fillId="33" borderId="12" xfId="0" applyFont="1" applyFill="1" applyBorder="1" applyAlignment="1" applyProtection="1">
      <alignment horizontal="center" vertical="center" wrapText="1"/>
      <protection/>
    </xf>
    <xf numFmtId="0" fontId="17" fillId="33" borderId="12" xfId="0" applyFont="1" applyFill="1" applyBorder="1" applyAlignment="1" applyProtection="1">
      <alignment horizontal="justify" vertical="center" wrapText="1"/>
      <protection/>
    </xf>
    <xf numFmtId="166" fontId="16" fillId="33" borderId="12" xfId="0" applyNumberFormat="1" applyFont="1" applyFill="1" applyBorder="1" applyAlignment="1" applyProtection="1">
      <alignment horizontal="center" vertical="center" wrapText="1"/>
      <protection/>
    </xf>
    <xf numFmtId="0" fontId="16" fillId="33" borderId="12" xfId="0" applyFont="1" applyFill="1" applyBorder="1" applyAlignment="1" applyProtection="1">
      <alignment horizontal="center" vertical="center" wrapText="1"/>
      <protection/>
    </xf>
    <xf numFmtId="167" fontId="16" fillId="33" borderId="12" xfId="0" applyNumberFormat="1" applyFont="1" applyFill="1" applyBorder="1" applyAlignment="1" applyProtection="1">
      <alignment horizontal="center" vertical="center" wrapText="1"/>
      <protection/>
    </xf>
    <xf numFmtId="1" fontId="16" fillId="33" borderId="12" xfId="0" applyNumberFormat="1" applyFont="1" applyFill="1" applyBorder="1" applyAlignment="1" applyProtection="1">
      <alignment horizontal="center" vertical="center" wrapText="1"/>
      <protection/>
    </xf>
    <xf numFmtId="165" fontId="16" fillId="33" borderId="12" xfId="0" applyNumberFormat="1" applyFont="1" applyFill="1" applyBorder="1" applyAlignment="1" applyProtection="1">
      <alignment horizontal="center" vertical="center" wrapText="1"/>
      <protection/>
    </xf>
    <xf numFmtId="0" fontId="17" fillId="33" borderId="0" xfId="0" applyFont="1" applyFill="1" applyBorder="1" applyAlignment="1" applyProtection="1">
      <alignment horizontal="center" vertical="center" wrapText="1"/>
      <protection/>
    </xf>
    <xf numFmtId="0" fontId="17" fillId="33" borderId="0" xfId="0" applyFont="1" applyFill="1" applyBorder="1" applyAlignment="1" applyProtection="1">
      <alignment horizontal="justify" vertical="center" wrapText="1"/>
      <protection/>
    </xf>
    <xf numFmtId="166" fontId="16" fillId="33" borderId="0" xfId="0" applyNumberFormat="1" applyFont="1" applyFill="1" applyBorder="1" applyAlignment="1" applyProtection="1">
      <alignment horizontal="center" vertical="center" wrapText="1"/>
      <protection/>
    </xf>
    <xf numFmtId="0" fontId="16" fillId="33" borderId="0" xfId="0" applyFont="1" applyFill="1" applyBorder="1" applyAlignment="1" applyProtection="1">
      <alignment horizontal="center" vertical="center" wrapText="1"/>
      <protection/>
    </xf>
    <xf numFmtId="167" fontId="16" fillId="33" borderId="0" xfId="0" applyNumberFormat="1" applyFont="1" applyFill="1" applyBorder="1" applyAlignment="1" applyProtection="1">
      <alignment horizontal="center" vertical="center" wrapText="1"/>
      <protection/>
    </xf>
    <xf numFmtId="1" fontId="16" fillId="33" borderId="0" xfId="0" applyNumberFormat="1" applyFont="1" applyFill="1" applyBorder="1" applyAlignment="1" applyProtection="1">
      <alignment horizontal="center" vertical="center" wrapText="1"/>
      <protection/>
    </xf>
    <xf numFmtId="165" fontId="16" fillId="33" borderId="0" xfId="0" applyNumberFormat="1" applyFont="1" applyFill="1" applyBorder="1" applyAlignment="1" applyProtection="1">
      <alignment horizontal="center" vertical="center" wrapText="1"/>
      <protection/>
    </xf>
    <xf numFmtId="0" fontId="16" fillId="33" borderId="21" xfId="0" applyFont="1" applyFill="1" applyBorder="1" applyAlignment="1" applyProtection="1">
      <alignment horizontal="center"/>
      <protection/>
    </xf>
    <xf numFmtId="0" fontId="16" fillId="33" borderId="22" xfId="0" applyFont="1" applyFill="1" applyBorder="1" applyAlignment="1" applyProtection="1">
      <alignment horizontal="center"/>
      <protection/>
    </xf>
    <xf numFmtId="0" fontId="69" fillId="0" borderId="10" xfId="0" applyFont="1" applyFill="1" applyBorder="1" applyAlignment="1" applyProtection="1">
      <alignment horizontal="center" vertical="center" wrapText="1"/>
      <protection hidden="1"/>
    </xf>
    <xf numFmtId="1" fontId="70" fillId="36" borderId="10" xfId="0" applyNumberFormat="1" applyFont="1" applyFill="1" applyBorder="1" applyAlignment="1" applyProtection="1">
      <alignment horizontal="center" vertical="center" wrapText="1"/>
      <protection/>
    </xf>
    <xf numFmtId="0" fontId="17" fillId="33" borderId="21" xfId="0" applyFont="1" applyFill="1" applyBorder="1" applyAlignment="1" applyProtection="1">
      <alignment horizontal="center"/>
      <protection/>
    </xf>
    <xf numFmtId="0" fontId="7" fillId="33" borderId="21" xfId="0" applyFont="1" applyFill="1" applyBorder="1" applyAlignment="1" applyProtection="1">
      <alignment horizontal="justify"/>
      <protection/>
    </xf>
    <xf numFmtId="0" fontId="17" fillId="33" borderId="22" xfId="0" applyFont="1" applyFill="1" applyBorder="1" applyAlignment="1" applyProtection="1">
      <alignment horizontal="center"/>
      <protection/>
    </xf>
    <xf numFmtId="0" fontId="7" fillId="33" borderId="22" xfId="0" applyFont="1" applyFill="1" applyBorder="1" applyAlignment="1" applyProtection="1">
      <alignment horizontal="justify"/>
      <protection/>
    </xf>
    <xf numFmtId="0" fontId="2" fillId="33" borderId="12"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hidden="1"/>
    </xf>
    <xf numFmtId="0" fontId="3" fillId="33" borderId="23" xfId="0" applyFont="1" applyFill="1" applyBorder="1" applyAlignment="1" applyProtection="1">
      <alignment horizontal="center" vertical="center" wrapText="1"/>
      <protection hidden="1"/>
    </xf>
    <xf numFmtId="0" fontId="3" fillId="33" borderId="20" xfId="0" applyFont="1" applyFill="1" applyBorder="1" applyAlignment="1" applyProtection="1">
      <alignment horizontal="center" vertical="center" wrapText="1"/>
      <protection hidden="1"/>
    </xf>
    <xf numFmtId="0" fontId="4" fillId="33" borderId="0" xfId="0" applyFont="1" applyFill="1" applyBorder="1" applyAlignment="1" applyProtection="1">
      <alignment horizontal="center" vertical="center" wrapText="1"/>
      <protection hidden="1"/>
    </xf>
    <xf numFmtId="0" fontId="5" fillId="33" borderId="0" xfId="0" applyFont="1" applyFill="1" applyBorder="1" applyAlignment="1" applyProtection="1">
      <alignment horizontal="center" vertical="center"/>
      <protection hidden="1"/>
    </xf>
    <xf numFmtId="0" fontId="6" fillId="33" borderId="0" xfId="0" applyFont="1" applyFill="1" applyBorder="1" applyAlignment="1" applyProtection="1">
      <alignment horizontal="center" vertical="center"/>
      <protection hidden="1"/>
    </xf>
    <xf numFmtId="0" fontId="5" fillId="33" borderId="0" xfId="0" applyFont="1" applyFill="1" applyBorder="1" applyAlignment="1" applyProtection="1">
      <alignment horizontal="center"/>
      <protection hidden="1"/>
    </xf>
    <xf numFmtId="0" fontId="7" fillId="33" borderId="11" xfId="0" applyFont="1" applyFill="1" applyBorder="1" applyAlignment="1" applyProtection="1">
      <alignment vertical="center" wrapText="1"/>
      <protection hidden="1"/>
    </xf>
    <xf numFmtId="0" fontId="8" fillId="33" borderId="20" xfId="0" applyFont="1" applyFill="1" applyBorder="1" applyAlignment="1" applyProtection="1">
      <alignment horizontal="left" vertical="center" wrapText="1"/>
      <protection locked="0"/>
    </xf>
    <xf numFmtId="164" fontId="8" fillId="33" borderId="23" xfId="0" applyNumberFormat="1" applyFont="1" applyFill="1" applyBorder="1" applyAlignment="1" applyProtection="1">
      <alignment horizontal="left" vertical="center" wrapText="1"/>
      <protection locked="0"/>
    </xf>
    <xf numFmtId="0" fontId="8" fillId="33" borderId="20" xfId="0" applyNumberFormat="1" applyFont="1" applyFill="1" applyBorder="1" applyAlignment="1" applyProtection="1">
      <alignment horizontal="left" vertical="center" wrapText="1"/>
      <protection locked="0"/>
    </xf>
    <xf numFmtId="0" fontId="7" fillId="33" borderId="11" xfId="0" applyFont="1" applyFill="1" applyBorder="1" applyAlignment="1" applyProtection="1">
      <alignment horizontal="left" vertical="center" wrapText="1"/>
      <protection hidden="1"/>
    </xf>
    <xf numFmtId="0" fontId="8" fillId="33" borderId="20" xfId="0" applyFont="1" applyFill="1" applyBorder="1" applyAlignment="1" applyProtection="1">
      <alignment horizontal="center" vertical="center" wrapText="1"/>
      <protection locked="0"/>
    </xf>
    <xf numFmtId="0" fontId="9" fillId="33" borderId="20" xfId="0" applyFont="1" applyFill="1" applyBorder="1" applyAlignment="1" applyProtection="1">
      <alignment vertical="center" wrapText="1"/>
      <protection locked="0"/>
    </xf>
    <xf numFmtId="49" fontId="8" fillId="33" borderId="20" xfId="0" applyNumberFormat="1" applyFont="1" applyFill="1" applyBorder="1" applyAlignment="1" applyProtection="1">
      <alignment horizontal="left" vertical="center" wrapText="1"/>
      <protection locked="0"/>
    </xf>
    <xf numFmtId="0" fontId="0" fillId="33" borderId="0" xfId="0" applyFont="1" applyFill="1" applyBorder="1" applyAlignment="1" applyProtection="1">
      <alignment horizontal="right"/>
      <protection hidden="1"/>
    </xf>
    <xf numFmtId="0" fontId="0" fillId="33" borderId="13" xfId="0" applyFont="1" applyFill="1" applyBorder="1" applyAlignment="1" applyProtection="1">
      <alignment horizontal="center"/>
      <protection locked="0"/>
    </xf>
    <xf numFmtId="0" fontId="14" fillId="33" borderId="0" xfId="0" applyFont="1" applyFill="1" applyBorder="1" applyAlignment="1" applyProtection="1">
      <alignment horizontal="center"/>
      <protection hidden="1"/>
    </xf>
    <xf numFmtId="0" fontId="11" fillId="33" borderId="0" xfId="0" applyFont="1" applyFill="1" applyBorder="1" applyAlignment="1" applyProtection="1">
      <alignment horizontal="center" vertical="center" wrapText="1"/>
      <protection hidden="1"/>
    </xf>
    <xf numFmtId="0" fontId="9" fillId="33" borderId="23" xfId="0" applyFont="1" applyFill="1" applyBorder="1" applyAlignment="1" applyProtection="1">
      <alignment horizontal="center" vertical="center" wrapText="1"/>
      <protection hidden="1"/>
    </xf>
    <xf numFmtId="0" fontId="13" fillId="33" borderId="0" xfId="0" applyFont="1" applyFill="1" applyBorder="1" applyAlignment="1" applyProtection="1">
      <alignment horizontal="left" vertical="distributed" wrapText="1"/>
      <protection hidden="1"/>
    </xf>
    <xf numFmtId="0" fontId="0" fillId="33" borderId="0" xfId="0" applyFont="1" applyFill="1" applyBorder="1" applyAlignment="1" applyProtection="1">
      <alignment horizontal="center"/>
      <protection hidden="1"/>
    </xf>
    <xf numFmtId="0" fontId="28" fillId="0" borderId="24" xfId="0" applyFont="1" applyBorder="1" applyAlignment="1" applyProtection="1">
      <alignment horizontal="center" vertical="center"/>
      <protection/>
    </xf>
    <xf numFmtId="0" fontId="15" fillId="35" borderId="25" xfId="0" applyFont="1" applyFill="1" applyBorder="1" applyAlignment="1" applyProtection="1">
      <alignment horizontal="center" vertical="center" wrapText="1"/>
      <protection hidden="1"/>
    </xf>
    <xf numFmtId="0" fontId="0" fillId="33" borderId="0" xfId="0"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2" fillId="33" borderId="0" xfId="0" applyFont="1" applyFill="1" applyBorder="1" applyAlignment="1" applyProtection="1">
      <alignment horizontal="center"/>
      <protection hidden="1"/>
    </xf>
    <xf numFmtId="0" fontId="20" fillId="0" borderId="10" xfId="0" applyFont="1" applyFill="1" applyBorder="1" applyAlignment="1" applyProtection="1">
      <alignment horizontal="center" vertical="center"/>
      <protection/>
    </xf>
    <xf numFmtId="0" fontId="22" fillId="37" borderId="10" xfId="0" applyFont="1" applyFill="1" applyBorder="1" applyAlignment="1" applyProtection="1">
      <alignment horizontal="center" vertical="center" wrapText="1"/>
      <protection/>
    </xf>
    <xf numFmtId="0" fontId="22" fillId="37" borderId="10" xfId="0" applyFont="1" applyFill="1" applyBorder="1" applyAlignment="1" applyProtection="1">
      <alignment horizontal="center" vertical="center"/>
      <protection/>
    </xf>
    <xf numFmtId="166" fontId="16" fillId="33" borderId="13" xfId="0" applyNumberFormat="1" applyFont="1" applyFill="1" applyBorder="1" applyAlignment="1" applyProtection="1">
      <alignment horizontal="center" vertical="center" wrapText="1"/>
      <protection/>
    </xf>
    <xf numFmtId="0" fontId="27" fillId="33" borderId="12" xfId="0" applyNumberFormat="1" applyFont="1" applyFill="1" applyBorder="1" applyAlignment="1" applyProtection="1">
      <alignment horizontal="center" wrapText="1"/>
      <protection/>
    </xf>
    <xf numFmtId="166" fontId="2" fillId="33" borderId="0" xfId="0" applyNumberFormat="1" applyFont="1" applyFill="1" applyBorder="1" applyAlignment="1" applyProtection="1">
      <alignment horizontal="center" vertical="center" wrapText="1"/>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66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DDDDDD"/>
      <rgbColor rgb="00FFFF99"/>
      <rgbColor rgb="0099CCFF"/>
      <rgbColor rgb="00FF99CC"/>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28575</xdr:colOff>
      <xdr:row>4</xdr:row>
      <xdr:rowOff>438150</xdr:rowOff>
    </xdr:from>
    <xdr:to>
      <xdr:col>8</xdr:col>
      <xdr:colOff>762000</xdr:colOff>
      <xdr:row>9</xdr:row>
      <xdr:rowOff>304800</xdr:rowOff>
    </xdr:to>
    <xdr:sp>
      <xdr:nvSpPr>
        <xdr:cNvPr id="1" name="Imagem 1"/>
        <xdr:cNvSpPr>
          <a:spLocks/>
        </xdr:cNvSpPr>
      </xdr:nvSpPr>
      <xdr:spPr>
        <a:xfrm>
          <a:off x="6924675" y="1085850"/>
          <a:ext cx="3819525" cy="2752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28575</xdr:colOff>
      <xdr:row>5</xdr:row>
      <xdr:rowOff>123825</xdr:rowOff>
    </xdr:from>
    <xdr:to>
      <xdr:col>8</xdr:col>
      <xdr:colOff>762000</xdr:colOff>
      <xdr:row>9</xdr:row>
      <xdr:rowOff>314325</xdr:rowOff>
    </xdr:to>
    <xdr:sp>
      <xdr:nvSpPr>
        <xdr:cNvPr id="2" name="Autoforma 1"/>
        <xdr:cNvSpPr>
          <a:spLocks/>
        </xdr:cNvSpPr>
      </xdr:nvSpPr>
      <xdr:spPr>
        <a:xfrm>
          <a:off x="6924675" y="1343025"/>
          <a:ext cx="3819525" cy="2505075"/>
        </a:xfrm>
        <a:prstGeom prst="borderCallout1">
          <a:avLst>
            <a:gd name="adj1" fmla="val -69763"/>
            <a:gd name="adj2" fmla="val 69111"/>
            <a:gd name="adj3" fmla="val -52222"/>
            <a:gd name="adj4" fmla="val -42004"/>
          </a:avLst>
        </a:prstGeom>
        <a:noFill/>
        <a:ln w="255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1</xdr:row>
      <xdr:rowOff>152400</xdr:rowOff>
    </xdr:from>
    <xdr:to>
      <xdr:col>16</xdr:col>
      <xdr:colOff>333375</xdr:colOff>
      <xdr:row>3</xdr:row>
      <xdr:rowOff>142875</xdr:rowOff>
    </xdr:to>
    <xdr:sp>
      <xdr:nvSpPr>
        <xdr:cNvPr id="1" name="Imagem 1"/>
        <xdr:cNvSpPr>
          <a:spLocks/>
        </xdr:cNvSpPr>
      </xdr:nvSpPr>
      <xdr:spPr>
        <a:xfrm>
          <a:off x="6029325" y="314325"/>
          <a:ext cx="828675" cy="4381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1</xdr:row>
      <xdr:rowOff>133350</xdr:rowOff>
    </xdr:from>
    <xdr:to>
      <xdr:col>3</xdr:col>
      <xdr:colOff>152400</xdr:colOff>
      <xdr:row>3</xdr:row>
      <xdr:rowOff>190500</xdr:rowOff>
    </xdr:to>
    <xdr:sp>
      <xdr:nvSpPr>
        <xdr:cNvPr id="2" name="Imagem 2"/>
        <xdr:cNvSpPr>
          <a:spLocks/>
        </xdr:cNvSpPr>
      </xdr:nvSpPr>
      <xdr:spPr>
        <a:xfrm>
          <a:off x="428625" y="295275"/>
          <a:ext cx="495300" cy="504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Plan1">
    <pageSetUpPr fitToPage="1"/>
  </sheetPr>
  <dimension ref="B5:C14"/>
  <sheetViews>
    <sheetView view="pageBreakPreview" zoomScale="90" zoomScaleNormal="90" zoomScaleSheetLayoutView="90" zoomScalePageLayoutView="0" workbookViewId="0" topLeftCell="A1">
      <selection activeCell="F12" sqref="F12"/>
    </sheetView>
  </sheetViews>
  <sheetFormatPr defaultColWidth="11.57421875" defaultRowHeight="12.75"/>
  <cols>
    <col min="1" max="1" width="4.8515625" style="1" customWidth="1"/>
    <col min="2" max="2" width="6.57421875" style="1" customWidth="1"/>
    <col min="3" max="3" width="80.421875" style="1" customWidth="1"/>
    <col min="4" max="8" width="11.57421875" style="1" customWidth="1"/>
    <col min="9" max="9" width="16.7109375" style="1" customWidth="1"/>
    <col min="10" max="16384" width="11.57421875" style="1" customWidth="1"/>
  </cols>
  <sheetData>
    <row r="1" ht="12.75"/>
    <row r="2" ht="12.75"/>
    <row r="3" ht="12.75"/>
    <row r="4" ht="12.75"/>
    <row r="5" spans="2:3" ht="45" customHeight="1">
      <c r="B5" s="2"/>
      <c r="C5" s="3" t="s">
        <v>0</v>
      </c>
    </row>
    <row r="6" spans="2:3" ht="63.75">
      <c r="B6" s="4">
        <v>1</v>
      </c>
      <c r="C6" s="5" t="s">
        <v>1</v>
      </c>
    </row>
    <row r="7" spans="2:3" ht="46.5" customHeight="1">
      <c r="B7" s="4">
        <v>2</v>
      </c>
      <c r="C7" s="5" t="s">
        <v>2</v>
      </c>
    </row>
    <row r="8" spans="2:3" ht="36" customHeight="1">
      <c r="B8" s="4">
        <v>3</v>
      </c>
      <c r="C8" s="6" t="s">
        <v>3</v>
      </c>
    </row>
    <row r="9" spans="2:3" ht="36" customHeight="1">
      <c r="B9" s="4">
        <v>4</v>
      </c>
      <c r="C9" s="6" t="s">
        <v>4</v>
      </c>
    </row>
    <row r="10" spans="2:3" ht="36" customHeight="1">
      <c r="B10" s="4">
        <v>5</v>
      </c>
      <c r="C10" s="6" t="s">
        <v>5</v>
      </c>
    </row>
    <row r="11" spans="2:3" ht="36" customHeight="1">
      <c r="B11" s="4">
        <v>6</v>
      </c>
      <c r="C11" s="6" t="s">
        <v>6</v>
      </c>
    </row>
    <row r="12" spans="2:3" ht="36" customHeight="1">
      <c r="B12" s="7">
        <v>7</v>
      </c>
      <c r="C12" s="8" t="s">
        <v>7</v>
      </c>
    </row>
    <row r="13" spans="2:3" ht="36" customHeight="1">
      <c r="B13" s="9"/>
      <c r="C13" s="10"/>
    </row>
    <row r="14" spans="2:3" ht="36" customHeight="1">
      <c r="B14" s="11"/>
      <c r="C14" s="12" t="s">
        <v>8</v>
      </c>
    </row>
  </sheetData>
  <sheetProtection selectLockedCells="1" selectUnlockedCells="1"/>
  <printOptions/>
  <pageMargins left="0.7875" right="0.7875" top="1.0631944444444446" bottom="1.0631944444444446" header="0.5118055555555555" footer="0.5118055555555555"/>
  <pageSetup fitToHeight="1" fitToWidth="1" horizontalDpi="300" verticalDpi="300" orientation="portrait" paperSize="9" scale="52" r:id="rId2"/>
  <drawing r:id="rId1"/>
</worksheet>
</file>

<file path=xl/worksheets/sheet2.xml><?xml version="1.0" encoding="utf-8"?>
<worksheet xmlns="http://schemas.openxmlformats.org/spreadsheetml/2006/main" xmlns:r="http://schemas.openxmlformats.org/officeDocument/2006/relationships">
  <sheetPr codeName="Plan2"/>
  <dimension ref="A2:T49"/>
  <sheetViews>
    <sheetView view="pageBreakPreview" zoomScale="90" zoomScaleNormal="90" zoomScaleSheetLayoutView="90" zoomScalePageLayoutView="0" workbookViewId="0" topLeftCell="A1">
      <selection activeCell="K48" sqref="K48"/>
    </sheetView>
  </sheetViews>
  <sheetFormatPr defaultColWidth="9.140625" defaultRowHeight="12.75"/>
  <cols>
    <col min="1" max="1" width="4.7109375" style="13" customWidth="1"/>
    <col min="2" max="2" width="4.00390625" style="13" customWidth="1"/>
    <col min="3" max="3" width="2.8515625" style="13" customWidth="1"/>
    <col min="4" max="4" width="3.28125" style="13" customWidth="1"/>
    <col min="5" max="5" width="8.00390625" style="13" customWidth="1"/>
    <col min="6" max="6" width="9.8515625" style="13" customWidth="1"/>
    <col min="7" max="7" width="17.421875" style="13" customWidth="1"/>
    <col min="8" max="8" width="4.57421875" style="13" customWidth="1"/>
    <col min="9" max="9" width="3.57421875" style="13" customWidth="1"/>
    <col min="10" max="10" width="10.421875" style="13" customWidth="1"/>
    <col min="11" max="11" width="6.00390625" style="13" customWidth="1"/>
    <col min="12" max="12" width="4.421875" style="13" customWidth="1"/>
    <col min="13" max="13" width="3.28125" style="13" customWidth="1"/>
    <col min="14" max="14" width="6.7109375" style="13" customWidth="1"/>
    <col min="15" max="15" width="5.7109375" style="13" customWidth="1"/>
    <col min="16" max="16" width="3.00390625" style="13" customWidth="1"/>
    <col min="17" max="17" width="5.57421875" style="13" customWidth="1"/>
    <col min="18" max="16384" width="9.140625" style="13" customWidth="1"/>
  </cols>
  <sheetData>
    <row r="2" spans="2:20" ht="21" customHeight="1">
      <c r="B2" s="133" t="s">
        <v>9</v>
      </c>
      <c r="C2" s="133"/>
      <c r="D2" s="133"/>
      <c r="E2" s="133"/>
      <c r="F2" s="133"/>
      <c r="G2" s="133"/>
      <c r="H2" s="133"/>
      <c r="I2" s="133"/>
      <c r="J2" s="133"/>
      <c r="K2" s="133"/>
      <c r="L2" s="133"/>
      <c r="M2" s="133"/>
      <c r="N2" s="133"/>
      <c r="O2" s="133"/>
      <c r="P2" s="133"/>
      <c r="Q2" s="133"/>
      <c r="R2" s="14"/>
      <c r="S2" s="15"/>
      <c r="T2" s="15"/>
    </row>
    <row r="3" spans="2:20" ht="14.25" customHeight="1">
      <c r="B3" s="134" t="s">
        <v>10</v>
      </c>
      <c r="C3" s="134"/>
      <c r="D3" s="134"/>
      <c r="E3" s="134"/>
      <c r="F3" s="134"/>
      <c r="G3" s="134"/>
      <c r="H3" s="134"/>
      <c r="I3" s="134"/>
      <c r="J3" s="134"/>
      <c r="K3" s="134"/>
      <c r="L3" s="134"/>
      <c r="M3" s="134"/>
      <c r="N3" s="134"/>
      <c r="O3" s="134"/>
      <c r="P3" s="134"/>
      <c r="Q3" s="134"/>
      <c r="R3" s="14"/>
      <c r="S3" s="15"/>
      <c r="T3" s="15"/>
    </row>
    <row r="4" spans="2:20" ht="22.5" customHeight="1">
      <c r="B4" s="135" t="s">
        <v>11</v>
      </c>
      <c r="C4" s="135"/>
      <c r="D4" s="135"/>
      <c r="E4" s="135"/>
      <c r="F4" s="135"/>
      <c r="G4" s="135"/>
      <c r="H4" s="135"/>
      <c r="I4" s="135"/>
      <c r="J4" s="135"/>
      <c r="K4" s="135"/>
      <c r="L4" s="135"/>
      <c r="M4" s="135"/>
      <c r="N4" s="135"/>
      <c r="O4" s="135"/>
      <c r="P4" s="135"/>
      <c r="Q4" s="135"/>
      <c r="R4" s="14"/>
      <c r="S4" s="15"/>
      <c r="T4" s="15"/>
    </row>
    <row r="5" spans="2:17" ht="50.25" customHeight="1">
      <c r="B5" s="136"/>
      <c r="C5" s="136"/>
      <c r="D5" s="136"/>
      <c r="E5" s="136"/>
      <c r="F5" s="136"/>
      <c r="G5" s="136"/>
      <c r="H5" s="136"/>
      <c r="I5" s="136"/>
      <c r="J5" s="136"/>
      <c r="K5" s="136"/>
      <c r="L5" s="136"/>
      <c r="M5" s="136"/>
      <c r="N5" s="136"/>
      <c r="O5" s="136"/>
      <c r="P5" s="136"/>
      <c r="Q5" s="136"/>
    </row>
    <row r="6" spans="2:17" ht="14.25" customHeight="1">
      <c r="B6" s="137" t="s">
        <v>12</v>
      </c>
      <c r="C6" s="137"/>
      <c r="D6" s="137"/>
      <c r="E6" s="137"/>
      <c r="F6" s="137"/>
      <c r="G6" s="137"/>
      <c r="H6" s="137"/>
      <c r="I6" s="137"/>
      <c r="J6" s="137"/>
      <c r="K6" s="137"/>
      <c r="L6" s="137"/>
      <c r="M6" s="137"/>
      <c r="N6" s="137"/>
      <c r="O6" s="137"/>
      <c r="P6" s="137"/>
      <c r="Q6" s="137"/>
    </row>
    <row r="7" spans="2:17" ht="36.75" customHeight="1">
      <c r="B7" s="138"/>
      <c r="C7" s="138"/>
      <c r="D7" s="138"/>
      <c r="E7" s="138"/>
      <c r="F7" s="138"/>
      <c r="G7" s="138"/>
      <c r="H7" s="138"/>
      <c r="I7" s="138"/>
      <c r="J7" s="138"/>
      <c r="K7" s="138"/>
      <c r="L7" s="138"/>
      <c r="M7" s="138"/>
      <c r="N7" s="138"/>
      <c r="O7" s="138"/>
      <c r="P7" s="138"/>
      <c r="Q7" s="138"/>
    </row>
    <row r="8" spans="2:17" ht="14.25" customHeight="1">
      <c r="B8" s="139" t="s">
        <v>13</v>
      </c>
      <c r="C8" s="139"/>
      <c r="D8" s="139"/>
      <c r="E8" s="139"/>
      <c r="F8" s="139"/>
      <c r="G8" s="139"/>
      <c r="H8" s="139"/>
      <c r="I8" s="139"/>
      <c r="J8" s="139"/>
      <c r="K8" s="139"/>
      <c r="L8" s="139"/>
      <c r="M8" s="139"/>
      <c r="N8" s="139"/>
      <c r="O8" s="139"/>
      <c r="P8" s="139"/>
      <c r="Q8" s="139"/>
    </row>
    <row r="9" spans="2:17" ht="33" customHeight="1">
      <c r="B9" s="139"/>
      <c r="C9" s="139"/>
      <c r="D9" s="139"/>
      <c r="E9" s="139"/>
      <c r="F9" s="139"/>
      <c r="G9" s="139"/>
      <c r="H9" s="139"/>
      <c r="I9" s="139"/>
      <c r="J9" s="139"/>
      <c r="K9" s="139"/>
      <c r="L9" s="139"/>
      <c r="M9" s="139"/>
      <c r="N9" s="139"/>
      <c r="O9" s="139"/>
      <c r="P9" s="139"/>
      <c r="Q9" s="139"/>
    </row>
    <row r="10" spans="2:17" ht="15.75" customHeight="1">
      <c r="B10" s="140" t="s">
        <v>14</v>
      </c>
      <c r="C10" s="140"/>
      <c r="D10" s="140"/>
      <c r="E10" s="140"/>
      <c r="F10" s="140"/>
      <c r="G10" s="140"/>
      <c r="H10" s="140"/>
      <c r="I10" s="140"/>
      <c r="J10" s="140"/>
      <c r="K10" s="140"/>
      <c r="L10" s="140"/>
      <c r="M10" s="140"/>
      <c r="N10" s="140"/>
      <c r="O10" s="140"/>
      <c r="P10" s="140"/>
      <c r="Q10" s="140"/>
    </row>
    <row r="11" spans="2:17" ht="14.25" customHeight="1">
      <c r="B11" s="141"/>
      <c r="C11" s="141"/>
      <c r="D11" s="141"/>
      <c r="E11" s="141"/>
      <c r="F11" s="141"/>
      <c r="G11" s="141"/>
      <c r="H11" s="141"/>
      <c r="I11" s="141"/>
      <c r="J11" s="141"/>
      <c r="K11" s="141"/>
      <c r="L11" s="141"/>
      <c r="M11" s="141"/>
      <c r="N11" s="141"/>
      <c r="O11" s="141"/>
      <c r="P11" s="141"/>
      <c r="Q11" s="141"/>
    </row>
    <row r="12" spans="2:18" ht="12.75" customHeight="1">
      <c r="B12" s="140" t="s">
        <v>15</v>
      </c>
      <c r="C12" s="140"/>
      <c r="D12" s="140"/>
      <c r="E12" s="140"/>
      <c r="F12" s="140"/>
      <c r="G12" s="140"/>
      <c r="H12" s="140"/>
      <c r="I12" s="140" t="s">
        <v>16</v>
      </c>
      <c r="J12" s="140"/>
      <c r="K12" s="140"/>
      <c r="L12" s="16"/>
      <c r="M12" s="16"/>
      <c r="N12" s="16"/>
      <c r="O12" s="16"/>
      <c r="P12" s="16"/>
      <c r="Q12" s="16"/>
      <c r="R12" s="15"/>
    </row>
    <row r="13" spans="2:18" ht="15" customHeight="1">
      <c r="B13" s="142"/>
      <c r="C13" s="142"/>
      <c r="D13" s="142"/>
      <c r="E13" s="142"/>
      <c r="F13" s="142"/>
      <c r="G13" s="142"/>
      <c r="H13" s="142"/>
      <c r="I13" s="143"/>
      <c r="J13" s="143"/>
      <c r="K13" s="143"/>
      <c r="L13" s="17"/>
      <c r="M13" s="17"/>
      <c r="N13" s="17"/>
      <c r="O13" s="17"/>
      <c r="P13" s="17"/>
      <c r="Q13" s="17"/>
      <c r="R13" s="15"/>
    </row>
    <row r="14" spans="2:17" ht="15.75" customHeight="1">
      <c r="B14" s="144" t="s">
        <v>17</v>
      </c>
      <c r="C14" s="144"/>
      <c r="D14" s="144"/>
      <c r="E14" s="144"/>
      <c r="F14" s="144"/>
      <c r="G14" s="144"/>
      <c r="H14" s="144"/>
      <c r="I14" s="144"/>
      <c r="J14" s="144"/>
      <c r="K14" s="144"/>
      <c r="L14" s="18"/>
      <c r="M14" s="18"/>
      <c r="N14" s="18"/>
      <c r="O14" s="18"/>
      <c r="P14" s="18"/>
      <c r="Q14" s="18"/>
    </row>
    <row r="15" spans="2:18" ht="14.25" customHeight="1">
      <c r="B15" s="145"/>
      <c r="C15" s="145"/>
      <c r="D15" s="145"/>
      <c r="E15" s="145"/>
      <c r="F15" s="145"/>
      <c r="G15" s="145"/>
      <c r="H15" s="145"/>
      <c r="I15" s="145"/>
      <c r="J15" s="145"/>
      <c r="K15" s="145"/>
      <c r="L15" s="19"/>
      <c r="M15" s="19"/>
      <c r="N15" s="19"/>
      <c r="O15" s="19"/>
      <c r="P15" s="19"/>
      <c r="Q15" s="19"/>
      <c r="R15" s="15"/>
    </row>
    <row r="16" spans="2:17" ht="12.75" customHeight="1">
      <c r="B16" s="140" t="s">
        <v>18</v>
      </c>
      <c r="C16" s="140"/>
      <c r="D16" s="140"/>
      <c r="E16" s="140"/>
      <c r="F16" s="140"/>
      <c r="G16" s="140"/>
      <c r="H16" s="140"/>
      <c r="I16" s="140"/>
      <c r="J16" s="140" t="s">
        <v>19</v>
      </c>
      <c r="K16" s="140"/>
      <c r="L16" s="140"/>
      <c r="M16" s="140"/>
      <c r="N16" s="140"/>
      <c r="O16" s="140"/>
      <c r="P16" s="140"/>
      <c r="Q16" s="140"/>
    </row>
    <row r="17" spans="2:17" ht="15" customHeight="1">
      <c r="B17" s="141"/>
      <c r="C17" s="141"/>
      <c r="D17" s="141"/>
      <c r="E17" s="141"/>
      <c r="F17" s="141"/>
      <c r="G17" s="141"/>
      <c r="H17" s="141"/>
      <c r="I17" s="141"/>
      <c r="J17" s="146"/>
      <c r="K17" s="146"/>
      <c r="L17" s="146"/>
      <c r="M17" s="146"/>
      <c r="N17" s="146"/>
      <c r="O17" s="146"/>
      <c r="P17" s="146"/>
      <c r="Q17" s="146"/>
    </row>
    <row r="18" spans="2:17" ht="12.75" customHeight="1">
      <c r="B18" s="140" t="s">
        <v>20</v>
      </c>
      <c r="C18" s="140"/>
      <c r="D18" s="140"/>
      <c r="E18" s="140"/>
      <c r="F18" s="140"/>
      <c r="G18" s="140"/>
      <c r="H18" s="140"/>
      <c r="I18" s="140"/>
      <c r="J18" s="140"/>
      <c r="K18" s="140"/>
      <c r="L18" s="140" t="s">
        <v>21</v>
      </c>
      <c r="M18" s="140"/>
      <c r="N18" s="140"/>
      <c r="O18" s="140"/>
      <c r="P18" s="140"/>
      <c r="Q18" s="140"/>
    </row>
    <row r="19" spans="2:17" ht="15" customHeight="1">
      <c r="B19" s="141"/>
      <c r="C19" s="141"/>
      <c r="D19" s="141"/>
      <c r="E19" s="141"/>
      <c r="F19" s="141"/>
      <c r="G19" s="141"/>
      <c r="H19" s="141"/>
      <c r="I19" s="141"/>
      <c r="J19" s="141"/>
      <c r="K19" s="141"/>
      <c r="L19" s="146"/>
      <c r="M19" s="146"/>
      <c r="N19" s="146"/>
      <c r="O19" s="146"/>
      <c r="P19" s="146"/>
      <c r="Q19" s="146"/>
    </row>
    <row r="20" spans="2:17" ht="15.75" customHeight="1">
      <c r="B20" s="140" t="s">
        <v>22</v>
      </c>
      <c r="C20" s="140"/>
      <c r="D20" s="140"/>
      <c r="E20" s="140"/>
      <c r="F20" s="140"/>
      <c r="G20" s="140"/>
      <c r="H20" s="140"/>
      <c r="I20" s="140"/>
      <c r="J20" s="140" t="s">
        <v>23</v>
      </c>
      <c r="K20" s="140"/>
      <c r="L20" s="140"/>
      <c r="M20" s="140"/>
      <c r="N20" s="140"/>
      <c r="O20" s="140"/>
      <c r="P20" s="140"/>
      <c r="Q20" s="140"/>
    </row>
    <row r="21" spans="2:17" ht="14.25" customHeight="1">
      <c r="B21" s="147"/>
      <c r="C21" s="147"/>
      <c r="D21" s="147"/>
      <c r="E21" s="147"/>
      <c r="F21" s="147"/>
      <c r="G21" s="147"/>
      <c r="H21" s="147"/>
      <c r="I21" s="147"/>
      <c r="J21" s="141"/>
      <c r="K21" s="141"/>
      <c r="L21" s="141"/>
      <c r="M21" s="141"/>
      <c r="N21" s="141"/>
      <c r="O21" s="141"/>
      <c r="P21" s="141"/>
      <c r="Q21" s="141"/>
    </row>
    <row r="22" spans="2:17" ht="12.75" customHeight="1">
      <c r="B22" s="140" t="s">
        <v>24</v>
      </c>
      <c r="C22" s="140"/>
      <c r="D22" s="140"/>
      <c r="E22" s="140"/>
      <c r="F22" s="140"/>
      <c r="G22" s="140"/>
      <c r="H22" s="140"/>
      <c r="I22" s="140"/>
      <c r="J22" s="140" t="s">
        <v>25</v>
      </c>
      <c r="K22" s="140"/>
      <c r="L22" s="140"/>
      <c r="M22" s="140"/>
      <c r="N22" s="140"/>
      <c r="O22" s="140"/>
      <c r="P22" s="140"/>
      <c r="Q22" s="140"/>
    </row>
    <row r="23" spans="2:17" ht="15" customHeight="1">
      <c r="B23" s="147"/>
      <c r="C23" s="147"/>
      <c r="D23" s="147"/>
      <c r="E23" s="147"/>
      <c r="F23" s="147"/>
      <c r="G23" s="147"/>
      <c r="H23" s="147"/>
      <c r="I23" s="147"/>
      <c r="J23" s="141"/>
      <c r="K23" s="141"/>
      <c r="L23" s="141"/>
      <c r="M23" s="141"/>
      <c r="N23" s="141"/>
      <c r="O23" s="141"/>
      <c r="P23" s="141"/>
      <c r="Q23" s="141"/>
    </row>
    <row r="24" spans="2:17" ht="7.5" customHeight="1">
      <c r="B24" s="20"/>
      <c r="C24" s="20"/>
      <c r="D24" s="20"/>
      <c r="E24" s="20"/>
      <c r="F24" s="20"/>
      <c r="G24" s="20"/>
      <c r="H24" s="20"/>
      <c r="I24" s="20"/>
      <c r="J24" s="20"/>
      <c r="K24" s="20"/>
      <c r="L24" s="20"/>
      <c r="M24" s="20"/>
      <c r="N24" s="20"/>
      <c r="O24" s="20"/>
      <c r="P24" s="20"/>
      <c r="Q24" s="20"/>
    </row>
    <row r="25" spans="2:18" ht="15.75" customHeight="1">
      <c r="B25" s="144" t="s">
        <v>26</v>
      </c>
      <c r="C25" s="144"/>
      <c r="D25" s="144"/>
      <c r="E25" s="144"/>
      <c r="F25" s="144"/>
      <c r="G25" s="144"/>
      <c r="H25" s="18"/>
      <c r="I25" s="18"/>
      <c r="J25" s="18"/>
      <c r="K25" s="151"/>
      <c r="L25" s="151"/>
      <c r="M25" s="151"/>
      <c r="N25" s="151"/>
      <c r="O25" s="151"/>
      <c r="P25" s="151"/>
      <c r="Q25" s="151"/>
      <c r="R25" s="22" t="str">
        <f>VLOOKUP("X",D27:F29,3)</f>
        <v>I</v>
      </c>
    </row>
    <row r="26" spans="2:17" ht="6" customHeight="1">
      <c r="B26" s="152"/>
      <c r="C26" s="152"/>
      <c r="D26" s="152"/>
      <c r="E26" s="152"/>
      <c r="F26" s="152"/>
      <c r="G26" s="152"/>
      <c r="H26" s="17"/>
      <c r="I26" s="17"/>
      <c r="J26" s="17"/>
      <c r="K26" s="151"/>
      <c r="L26" s="151"/>
      <c r="M26" s="151"/>
      <c r="N26" s="151"/>
      <c r="O26" s="151"/>
      <c r="P26" s="151"/>
      <c r="Q26" s="151"/>
    </row>
    <row r="27" spans="2:17" ht="15" customHeight="1">
      <c r="B27" s="23"/>
      <c r="C27" s="15"/>
      <c r="D27" s="24" t="s">
        <v>241</v>
      </c>
      <c r="E27" s="25" t="s">
        <v>27</v>
      </c>
      <c r="F27" s="26" t="s">
        <v>28</v>
      </c>
      <c r="G27" s="27"/>
      <c r="H27" s="17"/>
      <c r="I27" s="17"/>
      <c r="J27" s="17"/>
      <c r="K27" s="151"/>
      <c r="L27" s="151"/>
      <c r="M27" s="151"/>
      <c r="N27" s="151"/>
      <c r="O27" s="151"/>
      <c r="P27" s="151"/>
      <c r="Q27" s="151"/>
    </row>
    <row r="28" spans="2:17" ht="15" customHeight="1">
      <c r="B28" s="23"/>
      <c r="C28" s="15"/>
      <c r="D28" s="24"/>
      <c r="E28" s="25" t="s">
        <v>27</v>
      </c>
      <c r="F28" s="26" t="s">
        <v>29</v>
      </c>
      <c r="G28" s="27"/>
      <c r="H28" s="17"/>
      <c r="I28" s="17"/>
      <c r="J28" s="17"/>
      <c r="K28" s="151"/>
      <c r="L28" s="151"/>
      <c r="M28" s="151"/>
      <c r="N28" s="151"/>
      <c r="O28" s="151"/>
      <c r="P28" s="151"/>
      <c r="Q28" s="151"/>
    </row>
    <row r="29" spans="2:17" ht="15" customHeight="1">
      <c r="B29" s="23"/>
      <c r="C29" s="15"/>
      <c r="D29" s="24"/>
      <c r="E29" s="25" t="s">
        <v>27</v>
      </c>
      <c r="F29" s="26" t="s">
        <v>30</v>
      </c>
      <c r="G29" s="27"/>
      <c r="H29" s="17"/>
      <c r="I29" s="17"/>
      <c r="J29" s="17"/>
      <c r="K29" s="151"/>
      <c r="L29" s="151"/>
      <c r="M29" s="151"/>
      <c r="N29" s="151"/>
      <c r="O29" s="151"/>
      <c r="P29" s="151"/>
      <c r="Q29" s="151"/>
    </row>
    <row r="30" spans="2:17" ht="7.5" customHeight="1">
      <c r="B30" s="28"/>
      <c r="C30" s="29"/>
      <c r="D30" s="19"/>
      <c r="E30" s="19"/>
      <c r="F30" s="19"/>
      <c r="G30" s="30"/>
      <c r="H30" s="17"/>
      <c r="I30" s="17"/>
      <c r="J30" s="17"/>
      <c r="K30" s="21"/>
      <c r="L30" s="31"/>
      <c r="M30" s="31"/>
      <c r="N30" s="31"/>
      <c r="O30" s="31"/>
      <c r="P30" s="31"/>
      <c r="Q30" s="31"/>
    </row>
    <row r="33" spans="2:17" ht="12.75" customHeight="1">
      <c r="B33" s="153" t="str">
        <f>"Eu, "&amp;B11&amp;", professor da Carreira de Ensino Básico, Técnico e Tecnológico, MATRÍCULA SIAPE "&amp;B17&amp;", lotado(a) na presente data no câmpus "&amp;J23&amp;" do IFRO, nomeado(a) para o cargo de professor efetivo em "&amp;B21&amp;", no Instituto Federal "&amp;J21&amp;", atualmente percebendo a Retribuição por Titulação de "&amp;J17&amp;", venho requerer, nos termos da Resolução CONSUP nº 026/2014, a concessão do RSC nível "&amp;R25&amp;", declarando assumir sob as penas da lei, a veracidade dos documentos apresentados neste processo."</f>
        <v>Eu, , professor da Carreira de Ensino Básico, Técnico e Tecnológico, MATRÍCULA SIAPE , lotado(a) na presente data no câmpus  do IFRO, nomeado(a) para o cargo de professor efetivo em , no Instituto Federal , atualmente percebendo a Retribuição por Titulação de , venho requerer, nos termos da Resolução CONSUP nº 026/2014, a concessão do RSC nível I, declarando assumir sob as penas da lei, a veracidade dos documentos apresentados neste processo.</v>
      </c>
      <c r="C33" s="153"/>
      <c r="D33" s="153"/>
      <c r="E33" s="153"/>
      <c r="F33" s="153"/>
      <c r="G33" s="153"/>
      <c r="H33" s="153"/>
      <c r="I33" s="153"/>
      <c r="J33" s="153"/>
      <c r="K33" s="153"/>
      <c r="L33" s="153"/>
      <c r="M33" s="153"/>
      <c r="N33" s="153"/>
      <c r="O33" s="153"/>
      <c r="P33" s="153"/>
      <c r="Q33" s="153"/>
    </row>
    <row r="34" spans="2:18" ht="15" customHeight="1">
      <c r="B34" s="153"/>
      <c r="C34" s="153"/>
      <c r="D34" s="153"/>
      <c r="E34" s="153"/>
      <c r="F34" s="153"/>
      <c r="G34" s="153"/>
      <c r="H34" s="153"/>
      <c r="I34" s="153"/>
      <c r="J34" s="153"/>
      <c r="K34" s="153"/>
      <c r="L34" s="153"/>
      <c r="M34" s="153"/>
      <c r="N34" s="153"/>
      <c r="O34" s="153"/>
      <c r="P34" s="153"/>
      <c r="Q34" s="153"/>
      <c r="R34" s="32"/>
    </row>
    <row r="35" spans="2:17" ht="12.75" customHeight="1">
      <c r="B35" s="153"/>
      <c r="C35" s="153"/>
      <c r="D35" s="153"/>
      <c r="E35" s="153"/>
      <c r="F35" s="153"/>
      <c r="G35" s="153"/>
      <c r="H35" s="153"/>
      <c r="I35" s="153"/>
      <c r="J35" s="153"/>
      <c r="K35" s="153"/>
      <c r="L35" s="153"/>
      <c r="M35" s="153"/>
      <c r="N35" s="153"/>
      <c r="O35" s="153"/>
      <c r="P35" s="153"/>
      <c r="Q35" s="153"/>
    </row>
    <row r="36" spans="2:17" ht="12.75" customHeight="1">
      <c r="B36" s="153"/>
      <c r="C36" s="153"/>
      <c r="D36" s="153"/>
      <c r="E36" s="153"/>
      <c r="F36" s="153"/>
      <c r="G36" s="153"/>
      <c r="H36" s="153"/>
      <c r="I36" s="153"/>
      <c r="J36" s="153"/>
      <c r="K36" s="153"/>
      <c r="L36" s="153"/>
      <c r="M36" s="153"/>
      <c r="N36" s="153"/>
      <c r="O36" s="153"/>
      <c r="P36" s="153"/>
      <c r="Q36" s="153"/>
    </row>
    <row r="37" spans="2:17" ht="12.75" customHeight="1">
      <c r="B37" s="153"/>
      <c r="C37" s="153"/>
      <c r="D37" s="153"/>
      <c r="E37" s="153"/>
      <c r="F37" s="153"/>
      <c r="G37" s="153"/>
      <c r="H37" s="153"/>
      <c r="I37" s="153"/>
      <c r="J37" s="153"/>
      <c r="K37" s="153"/>
      <c r="L37" s="153"/>
      <c r="M37" s="153"/>
      <c r="N37" s="153"/>
      <c r="O37" s="153"/>
      <c r="P37" s="153"/>
      <c r="Q37" s="153"/>
    </row>
    <row r="38" spans="2:17" ht="12.75">
      <c r="B38" s="153"/>
      <c r="C38" s="153"/>
      <c r="D38" s="153"/>
      <c r="E38" s="153"/>
      <c r="F38" s="153"/>
      <c r="G38" s="153"/>
      <c r="H38" s="153"/>
      <c r="I38" s="153"/>
      <c r="J38" s="153"/>
      <c r="K38" s="153"/>
      <c r="L38" s="153"/>
      <c r="M38" s="153"/>
      <c r="N38" s="153"/>
      <c r="O38" s="153"/>
      <c r="P38" s="153"/>
      <c r="Q38" s="153"/>
    </row>
    <row r="39" spans="2:17" ht="12.75">
      <c r="B39" s="153"/>
      <c r="C39" s="153"/>
      <c r="D39" s="153"/>
      <c r="E39" s="153"/>
      <c r="F39" s="153"/>
      <c r="G39" s="153"/>
      <c r="H39" s="153"/>
      <c r="I39" s="153"/>
      <c r="J39" s="153"/>
      <c r="K39" s="153"/>
      <c r="L39" s="153"/>
      <c r="M39" s="153"/>
      <c r="N39" s="153"/>
      <c r="O39" s="153"/>
      <c r="P39" s="153"/>
      <c r="Q39" s="153"/>
    </row>
    <row r="40" spans="10:18" ht="48.75" customHeight="1">
      <c r="J40" s="33"/>
      <c r="K40" s="33"/>
      <c r="L40" s="15"/>
      <c r="M40" s="34"/>
      <c r="N40" s="35"/>
      <c r="O40" s="35"/>
      <c r="P40" s="35"/>
      <c r="R40" s="15"/>
    </row>
    <row r="41" spans="9:17" ht="12.75">
      <c r="I41" s="148" t="s">
        <v>31</v>
      </c>
      <c r="J41" s="148"/>
      <c r="K41" s="36">
        <v>1</v>
      </c>
      <c r="L41" s="34" t="s">
        <v>32</v>
      </c>
      <c r="M41" s="149" t="s">
        <v>242</v>
      </c>
      <c r="N41" s="149"/>
      <c r="O41" s="149"/>
      <c r="P41" s="13" t="s">
        <v>32</v>
      </c>
      <c r="Q41" s="36">
        <v>2015</v>
      </c>
    </row>
    <row r="48" spans="6:15" ht="12.75">
      <c r="F48" s="15"/>
      <c r="G48" s="37"/>
      <c r="H48" s="37"/>
      <c r="I48" s="37"/>
      <c r="J48" s="37"/>
      <c r="K48" s="37"/>
      <c r="L48" s="37"/>
      <c r="M48" s="37"/>
      <c r="N48" s="15"/>
      <c r="O48" s="15"/>
    </row>
    <row r="49" spans="1:20" ht="14.25">
      <c r="A49" s="38"/>
      <c r="B49" s="150">
        <f>B11</f>
        <v>0</v>
      </c>
      <c r="C49" s="150"/>
      <c r="D49" s="150"/>
      <c r="E49" s="150"/>
      <c r="F49" s="150"/>
      <c r="G49" s="150"/>
      <c r="H49" s="150"/>
      <c r="I49" s="150"/>
      <c r="J49" s="150"/>
      <c r="K49" s="150"/>
      <c r="L49" s="150"/>
      <c r="M49" s="150"/>
      <c r="N49" s="150"/>
      <c r="O49" s="150"/>
      <c r="P49" s="150"/>
      <c r="Q49" s="150"/>
      <c r="R49" s="150"/>
      <c r="S49" s="38"/>
      <c r="T49" s="38"/>
    </row>
  </sheetData>
  <sheetProtection selectLockedCells="1" selectUnlockedCells="1"/>
  <mergeCells count="39">
    <mergeCell ref="I41:J41"/>
    <mergeCell ref="M41:O41"/>
    <mergeCell ref="B49:R49"/>
    <mergeCell ref="B23:I23"/>
    <mergeCell ref="J23:Q23"/>
    <mergeCell ref="B25:G25"/>
    <mergeCell ref="K25:Q29"/>
    <mergeCell ref="B26:G26"/>
    <mergeCell ref="B33:Q39"/>
    <mergeCell ref="B20:I20"/>
    <mergeCell ref="J20:Q20"/>
    <mergeCell ref="B21:I21"/>
    <mergeCell ref="J21:Q21"/>
    <mergeCell ref="B22:I22"/>
    <mergeCell ref="J22:Q22"/>
    <mergeCell ref="B17:I17"/>
    <mergeCell ref="J17:Q17"/>
    <mergeCell ref="B18:K18"/>
    <mergeCell ref="L18:Q18"/>
    <mergeCell ref="B19:K19"/>
    <mergeCell ref="L19:Q19"/>
    <mergeCell ref="B13:H13"/>
    <mergeCell ref="I13:K13"/>
    <mergeCell ref="B14:K14"/>
    <mergeCell ref="B15:K15"/>
    <mergeCell ref="B16:I16"/>
    <mergeCell ref="J16:Q16"/>
    <mergeCell ref="B8:Q8"/>
    <mergeCell ref="B9:Q9"/>
    <mergeCell ref="B10:Q10"/>
    <mergeCell ref="B11:Q11"/>
    <mergeCell ref="B12:H12"/>
    <mergeCell ref="I12:K12"/>
    <mergeCell ref="B2:Q2"/>
    <mergeCell ref="B3:Q3"/>
    <mergeCell ref="B4:Q4"/>
    <mergeCell ref="B5:Q5"/>
    <mergeCell ref="B6:Q6"/>
    <mergeCell ref="B7:Q7"/>
  </mergeCells>
  <printOptions horizontalCentered="1"/>
  <pageMargins left="0.6694444444444444" right="0.5118055555555555" top="0.5118055555555555" bottom="0.4722222222222222" header="0.5118055555555555" footer="0.5118055555555555"/>
  <pageSetup horizontalDpi="300" verticalDpi="300" orientation="portrait" paperSize="9" scale="80" r:id="rId2"/>
  <drawing r:id="rId1"/>
</worksheet>
</file>

<file path=xl/worksheets/sheet3.xml><?xml version="1.0" encoding="utf-8"?>
<worksheet xmlns="http://schemas.openxmlformats.org/spreadsheetml/2006/main" xmlns:r="http://schemas.openxmlformats.org/officeDocument/2006/relationships">
  <sheetPr codeName="Plan3"/>
  <dimension ref="A1:R57"/>
  <sheetViews>
    <sheetView view="pageBreakPreview" zoomScale="90" zoomScaleNormal="90" zoomScaleSheetLayoutView="90" zoomScalePageLayoutView="0" workbookViewId="0" topLeftCell="A7">
      <selection activeCell="B29" sqref="B29"/>
    </sheetView>
  </sheetViews>
  <sheetFormatPr defaultColWidth="7.8515625" defaultRowHeight="12.75"/>
  <cols>
    <col min="1" max="1" width="87.7109375" style="39" customWidth="1"/>
    <col min="2" max="2" width="11.421875" style="39" customWidth="1"/>
    <col min="3" max="3" width="14.57421875" style="39" customWidth="1"/>
    <col min="4" max="4" width="0" style="39" hidden="1" customWidth="1"/>
    <col min="5" max="5" width="13.140625" style="39" customWidth="1"/>
    <col min="6" max="6" width="12.00390625" style="39" customWidth="1"/>
    <col min="7" max="16384" width="7.8515625" style="39" customWidth="1"/>
  </cols>
  <sheetData>
    <row r="1" spans="1:6" ht="41.25" customHeight="1" thickBot="1">
      <c r="A1" s="155" t="s">
        <v>243</v>
      </c>
      <c r="B1" s="155"/>
      <c r="C1" s="155"/>
      <c r="D1" s="155"/>
      <c r="E1" s="155"/>
      <c r="F1" s="155"/>
    </row>
    <row r="2" spans="1:6" ht="23.25">
      <c r="A2" s="156" t="s">
        <v>33</v>
      </c>
      <c r="B2" s="156"/>
      <c r="C2" s="156"/>
      <c r="D2" s="156"/>
      <c r="E2" s="156"/>
      <c r="F2" s="156"/>
    </row>
    <row r="3" spans="1:6" ht="23.25" customHeight="1">
      <c r="A3" s="40" t="s">
        <v>34</v>
      </c>
      <c r="B3" s="41" t="s">
        <v>35</v>
      </c>
      <c r="C3" s="41" t="s">
        <v>36</v>
      </c>
      <c r="D3" s="41" t="s">
        <v>37</v>
      </c>
      <c r="E3" s="41" t="s">
        <v>38</v>
      </c>
      <c r="F3" s="41" t="s">
        <v>39</v>
      </c>
    </row>
    <row r="4" spans="1:6" ht="23.25" customHeight="1">
      <c r="A4" s="42" t="str">
        <f>'ANEXO III Formulário Pontuação'!B5</f>
        <v>I - Experiência na área de formação e/ou atuação do docente, anterior ao ingresso na Instituição, contemplando o impacto de suas ações nas demais diretrizes dispostas para todos os níveis do RSC</v>
      </c>
      <c r="B4" s="43">
        <v>2</v>
      </c>
      <c r="C4" s="43">
        <f aca="true" t="shared" si="0" ref="C4:C11">B4*10</f>
        <v>20</v>
      </c>
      <c r="D4" s="44">
        <f>SUM('ANEXO III Formulário Pontuação'!H6:H27)</f>
        <v>0</v>
      </c>
      <c r="E4" s="45">
        <f aca="true" t="shared" si="1" ref="E4:E11">IF(D4*B4&gt;C4,C4,D4*B4)</f>
        <v>0</v>
      </c>
      <c r="F4" s="46">
        <f aca="true" t="shared" si="2" ref="F4:F12">IF(D4&lt;&gt;0,E4/C4,0)</f>
        <v>0</v>
      </c>
    </row>
    <row r="5" spans="1:6" ht="23.25" customHeight="1">
      <c r="A5" s="42" t="str">
        <f>'ANEXO III Formulário Pontuação'!B28</f>
        <v>II - Cursos de capacitação na área de interesse institucional</v>
      </c>
      <c r="B5" s="43">
        <v>1</v>
      </c>
      <c r="C5" s="43">
        <f t="shared" si="0"/>
        <v>10</v>
      </c>
      <c r="D5" s="44">
        <f>SUM('ANEXO III Formulário Pontuação'!H29:H31)</f>
        <v>0</v>
      </c>
      <c r="E5" s="45">
        <f t="shared" si="1"/>
        <v>0</v>
      </c>
      <c r="F5" s="46">
        <f t="shared" si="2"/>
        <v>0</v>
      </c>
    </row>
    <row r="6" spans="1:6" ht="23.25" customHeight="1">
      <c r="A6" s="42" t="str">
        <f>'ANEXO III Formulário Pontuação'!B32</f>
        <v>III - Atuação nos diversos níveis e modalidades de educação</v>
      </c>
      <c r="B6" s="43">
        <v>1</v>
      </c>
      <c r="C6" s="43">
        <f t="shared" si="0"/>
        <v>10</v>
      </c>
      <c r="D6" s="44">
        <f>SUM('ANEXO III Formulário Pontuação'!H33:H41)</f>
        <v>0</v>
      </c>
      <c r="E6" s="45">
        <f t="shared" si="1"/>
        <v>0</v>
      </c>
      <c r="F6" s="46">
        <f t="shared" si="2"/>
        <v>0</v>
      </c>
    </row>
    <row r="7" spans="1:6" ht="23.25" customHeight="1">
      <c r="A7" s="42" t="str">
        <f>'ANEXO III Formulário Pontuação'!B42</f>
        <v>IV - Atuação em comissões e representações institucionais, de classes e profissionais, contemplando o impacto de suas ações nas demais diretrizes dispostas para todos os níveis do RSC</v>
      </c>
      <c r="B7" s="43">
        <v>1</v>
      </c>
      <c r="C7" s="43">
        <f t="shared" si="0"/>
        <v>10</v>
      </c>
      <c r="D7" s="44">
        <f>SUM('ANEXO III Formulário Pontuação'!H43:H52)</f>
        <v>0</v>
      </c>
      <c r="E7" s="45">
        <f t="shared" si="1"/>
        <v>0</v>
      </c>
      <c r="F7" s="46">
        <f t="shared" si="2"/>
        <v>0</v>
      </c>
    </row>
    <row r="8" spans="1:6" ht="23.25" customHeight="1">
      <c r="A8" s="42" t="str">
        <f>'ANEXO III Formulário Pontuação'!B53</f>
        <v>V - Produção de material didático e/ou implantação de ambientes de aprendizagem, nas atividades de ensino, pesquisa, extensão e/ou inovação</v>
      </c>
      <c r="B8" s="43">
        <v>1</v>
      </c>
      <c r="C8" s="43">
        <f t="shared" si="0"/>
        <v>10</v>
      </c>
      <c r="D8" s="44">
        <f>SUM('ANEXO III Formulário Pontuação'!H54:H55)</f>
        <v>0</v>
      </c>
      <c r="E8" s="45">
        <f t="shared" si="1"/>
        <v>0</v>
      </c>
      <c r="F8" s="46">
        <f t="shared" si="2"/>
        <v>0</v>
      </c>
    </row>
    <row r="9" spans="1:6" ht="23.25" customHeight="1">
      <c r="A9" s="42" t="str">
        <f>'ANEXO III Formulário Pontuação'!B56</f>
        <v>VI - Atuação na gestão acadêmica e institucional, contemplando o impacto de suas ações nas demais diretrizes dispostas para todos os níveis da RSC</v>
      </c>
      <c r="B9" s="43">
        <v>2</v>
      </c>
      <c r="C9" s="43">
        <f t="shared" si="0"/>
        <v>20</v>
      </c>
      <c r="D9" s="44">
        <f>SUM('ANEXO III Formulário Pontuação'!H57:H59)</f>
        <v>0</v>
      </c>
      <c r="E9" s="45">
        <f t="shared" si="1"/>
        <v>0</v>
      </c>
      <c r="F9" s="46">
        <f t="shared" si="2"/>
        <v>0</v>
      </c>
    </row>
    <row r="10" spans="1:6" ht="23.25" customHeight="1">
      <c r="A10" s="42" t="str">
        <f>'ANEXO III Formulário Pontuação'!B60</f>
        <v>VII - Participação em processos seletivos, em bancas de avaliação acadêmica e/ou de concursos</v>
      </c>
      <c r="B10" s="43">
        <v>1</v>
      </c>
      <c r="C10" s="43">
        <f t="shared" si="0"/>
        <v>10</v>
      </c>
      <c r="D10" s="44">
        <f>SUM('ANEXO III Formulário Pontuação'!H61:H66)</f>
        <v>0</v>
      </c>
      <c r="E10" s="45">
        <f t="shared" si="1"/>
        <v>0</v>
      </c>
      <c r="F10" s="46">
        <f t="shared" si="2"/>
        <v>0</v>
      </c>
    </row>
    <row r="11" spans="1:6" ht="22.5">
      <c r="A11" s="42" t="str">
        <f>'ANEXO III Formulário Pontuação'!B67</f>
        <v>VIII - Outras graduações, na área de interesse, além daquela que o habilita e define o nível de RSC pretendido, no âmbito do plano de qualificação institucional.</v>
      </c>
      <c r="B11" s="43">
        <v>1</v>
      </c>
      <c r="C11" s="43">
        <f t="shared" si="0"/>
        <v>10</v>
      </c>
      <c r="D11" s="44">
        <f>SUM('ANEXO III Formulário Pontuação'!H68)</f>
        <v>0</v>
      </c>
      <c r="E11" s="45">
        <f t="shared" si="1"/>
        <v>0</v>
      </c>
      <c r="F11" s="46">
        <f t="shared" si="2"/>
        <v>0</v>
      </c>
    </row>
    <row r="12" spans="1:6" ht="12.75">
      <c r="A12" s="47" t="s">
        <v>40</v>
      </c>
      <c r="B12" s="48">
        <v>10</v>
      </c>
      <c r="C12" s="48">
        <f>SUM(C4:C11)</f>
        <v>100</v>
      </c>
      <c r="D12" s="49">
        <f>SUM(D4:D11)</f>
        <v>0</v>
      </c>
      <c r="E12" s="50">
        <f>SUM(E4:E11)</f>
        <v>0</v>
      </c>
      <c r="F12" s="51">
        <f t="shared" si="2"/>
        <v>0</v>
      </c>
    </row>
    <row r="13" spans="1:6" ht="23.25" customHeight="1">
      <c r="A13" s="40" t="s">
        <v>41</v>
      </c>
      <c r="B13" s="41" t="s">
        <v>35</v>
      </c>
      <c r="C13" s="41" t="s">
        <v>36</v>
      </c>
      <c r="D13" s="41" t="s">
        <v>42</v>
      </c>
      <c r="E13" s="41" t="s">
        <v>43</v>
      </c>
      <c r="F13" s="41" t="s">
        <v>44</v>
      </c>
    </row>
    <row r="14" spans="1:6" ht="23.25" customHeight="1">
      <c r="A14" s="42" t="str">
        <f>'ANEXO III Formulário Pontuação'!B70</f>
        <v>I - Orientação do corpo discente em atividades de ensino, extensão, pesquisa e/ou inovação</v>
      </c>
      <c r="B14" s="43">
        <v>2</v>
      </c>
      <c r="C14" s="43">
        <f aca="true" t="shared" si="3" ref="C14:C20">B14*10</f>
        <v>20</v>
      </c>
      <c r="D14" s="44">
        <f>'ANEXO III Formulário Pontuação'!H70</f>
        <v>0</v>
      </c>
      <c r="E14" s="45">
        <f aca="true" t="shared" si="4" ref="E14:E20">IF(D14*B14&gt;C14,C14,D14*B14)</f>
        <v>0</v>
      </c>
      <c r="F14" s="46">
        <f aca="true" t="shared" si="5" ref="F14:F21">IF(D14&lt;&gt;0,E14/C14,0)</f>
        <v>0</v>
      </c>
    </row>
    <row r="15" spans="1:6" ht="23.25" customHeight="1">
      <c r="A15" s="42" t="str">
        <f>'ANEXO III Formulário Pontuação'!B78</f>
        <v>II - Participação no desenvolvimento de protótipos, depósitos e/ou registros de propriedade intelectual</v>
      </c>
      <c r="B15" s="43">
        <v>1</v>
      </c>
      <c r="C15" s="43">
        <f t="shared" si="3"/>
        <v>10</v>
      </c>
      <c r="D15" s="44">
        <f>'ANEXO III Formulário Pontuação'!H78</f>
        <v>0</v>
      </c>
      <c r="E15" s="45">
        <f t="shared" si="4"/>
        <v>0</v>
      </c>
      <c r="F15" s="46">
        <f t="shared" si="5"/>
        <v>0</v>
      </c>
    </row>
    <row r="16" spans="1:6" ht="23.25" customHeight="1">
      <c r="A16" s="42" t="str">
        <f>'ANEXO III Formulário Pontuação'!B81</f>
        <v>III - Participação em grupos de trabalho e oficinas institucionais</v>
      </c>
      <c r="B16" s="43">
        <v>2</v>
      </c>
      <c r="C16" s="43">
        <f t="shared" si="3"/>
        <v>20</v>
      </c>
      <c r="D16" s="44">
        <f>'ANEXO III Formulário Pontuação'!H81</f>
        <v>0</v>
      </c>
      <c r="E16" s="45">
        <f t="shared" si="4"/>
        <v>0</v>
      </c>
      <c r="F16" s="46">
        <f t="shared" si="5"/>
        <v>0</v>
      </c>
    </row>
    <row r="17" spans="1:6" ht="23.25" customHeight="1">
      <c r="A17" s="42" t="str">
        <f>'ANEXO III Formulário Pontuação'!B85</f>
        <v>IV - Participação no desenvolvimento de projetos, de interesse institucional, de ensino, pesquisa, extensão e/ou inovação</v>
      </c>
      <c r="B17" s="43">
        <v>1</v>
      </c>
      <c r="C17" s="43">
        <f t="shared" si="3"/>
        <v>10</v>
      </c>
      <c r="D17" s="44">
        <f>'ANEXO III Formulário Pontuação'!H85</f>
        <v>0</v>
      </c>
      <c r="E17" s="45">
        <f t="shared" si="4"/>
        <v>0</v>
      </c>
      <c r="F17" s="46">
        <f t="shared" si="5"/>
        <v>0</v>
      </c>
    </row>
    <row r="18" spans="1:6" ht="23.25" customHeight="1">
      <c r="A18" s="42" t="str">
        <f>'ANEXO III Formulário Pontuação'!B89</f>
        <v>V - Participação no desenvolvimento de projetos e/ou práticas pedagógicas de reconhecida relevância</v>
      </c>
      <c r="B18" s="43">
        <v>2</v>
      </c>
      <c r="C18" s="43">
        <f t="shared" si="3"/>
        <v>20</v>
      </c>
      <c r="D18" s="44">
        <f>'ANEXO III Formulário Pontuação'!H89</f>
        <v>0</v>
      </c>
      <c r="E18" s="45">
        <f t="shared" si="4"/>
        <v>0</v>
      </c>
      <c r="F18" s="46">
        <f t="shared" si="5"/>
        <v>0</v>
      </c>
    </row>
    <row r="19" spans="1:6" ht="23.25" customHeight="1">
      <c r="A19" s="42" t="str">
        <f>'ANEXO III Formulário Pontuação'!B94</f>
        <v>VI - Participação na organização de eventos científicos, tecnológicos, esportivos, sociais e/ou culturais</v>
      </c>
      <c r="B19" s="43">
        <v>1</v>
      </c>
      <c r="C19" s="43">
        <f t="shared" si="3"/>
        <v>10</v>
      </c>
      <c r="D19" s="44">
        <f>'ANEXO III Formulário Pontuação'!H94</f>
        <v>0</v>
      </c>
      <c r="E19" s="45">
        <f t="shared" si="4"/>
        <v>0</v>
      </c>
      <c r="F19" s="46">
        <f t="shared" si="5"/>
        <v>0</v>
      </c>
    </row>
    <row r="20" spans="1:6" ht="22.5">
      <c r="A20" s="42" t="str">
        <f>'ANEXO III Formulário Pontuação'!B97</f>
        <v>VII - Outras pós-graduações lato sensu, na área de interesse, além daquela que o habilita e define o nível de RSC pretendido, no âmbito do plano de qualificação institucional</v>
      </c>
      <c r="B20" s="43">
        <v>1</v>
      </c>
      <c r="C20" s="43">
        <f t="shared" si="3"/>
        <v>10</v>
      </c>
      <c r="D20" s="44">
        <f>'ANEXO III Formulário Pontuação'!H97</f>
        <v>0</v>
      </c>
      <c r="E20" s="45">
        <f t="shared" si="4"/>
        <v>0</v>
      </c>
      <c r="F20" s="46">
        <f t="shared" si="5"/>
        <v>0</v>
      </c>
    </row>
    <row r="21" spans="1:6" ht="12.75">
      <c r="A21" s="47" t="s">
        <v>40</v>
      </c>
      <c r="B21" s="48">
        <v>10</v>
      </c>
      <c r="C21" s="48">
        <v>100</v>
      </c>
      <c r="D21" s="49">
        <f>SUM(D14:D20)</f>
        <v>0</v>
      </c>
      <c r="E21" s="50">
        <f>SUM(E14:E20)</f>
        <v>0</v>
      </c>
      <c r="F21" s="51">
        <f t="shared" si="5"/>
        <v>0</v>
      </c>
    </row>
    <row r="22" spans="1:6" ht="23.25" customHeight="1">
      <c r="A22" s="40" t="s">
        <v>45</v>
      </c>
      <c r="B22" s="41" t="s">
        <v>35</v>
      </c>
      <c r="C22" s="41" t="s">
        <v>36</v>
      </c>
      <c r="D22" s="41" t="s">
        <v>42</v>
      </c>
      <c r="E22" s="41" t="s">
        <v>43</v>
      </c>
      <c r="F22" s="41" t="s">
        <v>44</v>
      </c>
    </row>
    <row r="23" spans="1:6" ht="23.25" customHeight="1">
      <c r="A23" s="42" t="str">
        <f>'ANEXO III Formulário Pontuação'!B101</f>
        <v>I - Desenvolvimento, produção e transferência de tecnologias</v>
      </c>
      <c r="B23" s="43">
        <v>1</v>
      </c>
      <c r="C23" s="43">
        <f aca="true" t="shared" si="6" ref="C23:C29">B23*10</f>
        <v>10</v>
      </c>
      <c r="D23" s="44">
        <f>'ANEXO III Formulário Pontuação'!H101</f>
        <v>0</v>
      </c>
      <c r="E23" s="45">
        <f aca="true" t="shared" si="7" ref="E23:E29">IF(D23*B23&gt;C23,C23,D23*B23)</f>
        <v>0</v>
      </c>
      <c r="F23" s="46">
        <f aca="true" t="shared" si="8" ref="F23:F30">IF(D23&lt;&gt;0,E23/C23,0)</f>
        <v>0</v>
      </c>
    </row>
    <row r="24" spans="1:6" ht="23.25" customHeight="1">
      <c r="A24" s="42" t="str">
        <f>'ANEXO III Formulário Pontuação'!B104</f>
        <v>II - Desenvolvimento de pesquisas e aplicação de métodos e tecnologias educacionais que proporcionem a interdisciplinaridade e a integração de conteúdos acadêmicos na educação profissional e tecnológica ou na educação básica</v>
      </c>
      <c r="B24" s="43">
        <v>1</v>
      </c>
      <c r="C24" s="43">
        <f t="shared" si="6"/>
        <v>10</v>
      </c>
      <c r="D24" s="44">
        <f>'ANEXO III Formulário Pontuação'!H104</f>
        <v>0</v>
      </c>
      <c r="E24" s="45">
        <f t="shared" si="7"/>
        <v>0</v>
      </c>
      <c r="F24" s="46">
        <f t="shared" si="8"/>
        <v>0</v>
      </c>
    </row>
    <row r="25" spans="1:6" ht="23.25" customHeight="1">
      <c r="A25" s="42" t="str">
        <f>'ANEXO III Formulário Pontuação'!B116</f>
        <v>III - Desenvolvimento de pesquisas e atividades de extensão que proporcionem a articulação institucional com os arranjos sociais, culturais e produtivos</v>
      </c>
      <c r="B25" s="43">
        <v>2</v>
      </c>
      <c r="C25" s="43">
        <f t="shared" si="6"/>
        <v>20</v>
      </c>
      <c r="D25" s="44">
        <f>'ANEXO III Formulário Pontuação'!H116</f>
        <v>0</v>
      </c>
      <c r="E25" s="45">
        <f t="shared" si="7"/>
        <v>0</v>
      </c>
      <c r="F25" s="46">
        <f t="shared" si="8"/>
        <v>0</v>
      </c>
    </row>
    <row r="26" spans="1:6" ht="23.25" customHeight="1">
      <c r="A26" s="42" t="str">
        <f>'ANEXO III Formulário Pontuação'!B122</f>
        <v>IV - Atuação em projetos e/ou atividades em parceria com outras instituições</v>
      </c>
      <c r="B26" s="43">
        <v>1</v>
      </c>
      <c r="C26" s="43">
        <f t="shared" si="6"/>
        <v>10</v>
      </c>
      <c r="D26" s="44">
        <f>'ANEXO III Formulário Pontuação'!H122</f>
        <v>0</v>
      </c>
      <c r="E26" s="45">
        <f t="shared" si="7"/>
        <v>0</v>
      </c>
      <c r="F26" s="46">
        <f t="shared" si="8"/>
        <v>0</v>
      </c>
    </row>
    <row r="27" spans="1:6" ht="23.25" customHeight="1">
      <c r="A27" s="42" t="str">
        <f>'ANEXO III Formulário Pontuação'!B129</f>
        <v>V - Atuação em atividades de assistência técnica nacional e/ou internacional</v>
      </c>
      <c r="B27" s="43">
        <v>1</v>
      </c>
      <c r="C27" s="43">
        <f t="shared" si="6"/>
        <v>10</v>
      </c>
      <c r="D27" s="44">
        <f>'ANEXO III Formulário Pontuação'!H129</f>
        <v>0</v>
      </c>
      <c r="E27" s="45">
        <f t="shared" si="7"/>
        <v>0</v>
      </c>
      <c r="F27" s="46">
        <f t="shared" si="8"/>
        <v>0</v>
      </c>
    </row>
    <row r="28" spans="1:6" ht="23.25" customHeight="1">
      <c r="A28" s="42" t="str">
        <f>'ANEXO III Formulário Pontuação'!B137</f>
        <v>VI - Produção acadêmica e/ou tecnológica, nas atividades de ensino, pesquisa, extensão e/ou inovação</v>
      </c>
      <c r="B28" s="125">
        <v>3</v>
      </c>
      <c r="C28" s="43">
        <f t="shared" si="6"/>
        <v>30</v>
      </c>
      <c r="D28" s="44">
        <f>'ANEXO III Formulário Pontuação'!H137</f>
        <v>0</v>
      </c>
      <c r="E28" s="45">
        <f t="shared" si="7"/>
        <v>0</v>
      </c>
      <c r="F28" s="46">
        <f t="shared" si="8"/>
        <v>0</v>
      </c>
    </row>
    <row r="29" spans="1:6" ht="22.5">
      <c r="A29" s="42" t="str">
        <f>'ANEXO III Formulário Pontuação'!B152</f>
        <v>VII - Outras pós-graduações stricto sensu, na área de interesse, além daquela que o habilita e define o nível de RSC pretendido, no âmbito do plano de qualificação institucional</v>
      </c>
      <c r="B29" s="125">
        <v>1</v>
      </c>
      <c r="C29" s="43">
        <f t="shared" si="6"/>
        <v>10</v>
      </c>
      <c r="D29" s="44">
        <f>'ANEXO III Formulário Pontuação'!H152</f>
        <v>0</v>
      </c>
      <c r="E29" s="45">
        <f t="shared" si="7"/>
        <v>0</v>
      </c>
      <c r="F29" s="46">
        <f t="shared" si="8"/>
        <v>0</v>
      </c>
    </row>
    <row r="30" spans="1:6" ht="12.75">
      <c r="A30" s="47" t="s">
        <v>40</v>
      </c>
      <c r="B30" s="48">
        <v>10</v>
      </c>
      <c r="C30" s="48">
        <v>100</v>
      </c>
      <c r="D30" s="49">
        <f>SUM(D23:D29)</f>
        <v>0</v>
      </c>
      <c r="E30" s="50">
        <f>SUM(E23:E29)</f>
        <v>0</v>
      </c>
      <c r="F30" s="51">
        <f t="shared" si="8"/>
        <v>0</v>
      </c>
    </row>
    <row r="31" spans="1:6" ht="12.75">
      <c r="A31" s="47" t="s">
        <v>46</v>
      </c>
      <c r="B31" s="52"/>
      <c r="C31" s="52">
        <v>300</v>
      </c>
      <c r="D31" s="53">
        <f>D30+D21+D12</f>
        <v>0</v>
      </c>
      <c r="E31" s="54">
        <f>E30+E21+E12</f>
        <v>0</v>
      </c>
      <c r="F31" s="55"/>
    </row>
    <row r="32" spans="1:6" ht="12.75">
      <c r="A32" s="56"/>
      <c r="B32" s="56"/>
      <c r="C32" s="56"/>
      <c r="D32" s="56"/>
      <c r="E32" s="56"/>
      <c r="F32" s="56"/>
    </row>
    <row r="33" spans="1:6" ht="12.75">
      <c r="A33" s="56"/>
      <c r="B33" s="56"/>
      <c r="C33" s="56"/>
      <c r="D33" s="56"/>
      <c r="E33" s="56"/>
      <c r="F33" s="56"/>
    </row>
    <row r="34" spans="1:18" ht="12.75">
      <c r="A34" s="56"/>
      <c r="B34" s="56"/>
      <c r="C34" s="56"/>
      <c r="D34" s="56"/>
      <c r="E34" s="56"/>
      <c r="F34" s="56"/>
      <c r="G34" s="13"/>
      <c r="H34" s="13"/>
      <c r="I34" s="13"/>
      <c r="J34" s="13"/>
      <c r="K34" s="13"/>
      <c r="L34" s="13"/>
      <c r="M34" s="13"/>
      <c r="N34" s="13"/>
      <c r="O34" s="13"/>
      <c r="P34" s="13"/>
      <c r="Q34" s="13"/>
      <c r="R34" s="13"/>
    </row>
    <row r="35" spans="1:18" ht="12.75">
      <c r="A35" s="13"/>
      <c r="B35" s="13"/>
      <c r="C35" s="13"/>
      <c r="D35" s="13"/>
      <c r="E35" s="13"/>
      <c r="F35" s="13"/>
      <c r="G35" s="13"/>
      <c r="H35" s="13"/>
      <c r="I35" s="13"/>
      <c r="J35" s="13"/>
      <c r="K35" s="15"/>
      <c r="L35" s="15"/>
      <c r="M35" s="15"/>
      <c r="N35" s="15"/>
      <c r="O35" s="15"/>
      <c r="P35" s="15"/>
      <c r="Q35" s="15"/>
      <c r="R35" s="13"/>
    </row>
    <row r="36" spans="1:18" ht="12.75" customHeight="1">
      <c r="A36" s="13"/>
      <c r="B36" s="13"/>
      <c r="C36" s="13"/>
      <c r="D36" s="13"/>
      <c r="E36" s="13"/>
      <c r="F36" s="13"/>
      <c r="G36" s="13"/>
      <c r="H36" s="13"/>
      <c r="I36" s="148"/>
      <c r="J36" s="148"/>
      <c r="K36" s="15"/>
      <c r="L36" s="35"/>
      <c r="M36" s="157"/>
      <c r="N36" s="157"/>
      <c r="O36" s="157"/>
      <c r="P36" s="15"/>
      <c r="Q36" s="15"/>
      <c r="R36" s="13"/>
    </row>
    <row r="37" spans="1:18" ht="12.75">
      <c r="A37" s="13"/>
      <c r="B37" s="13"/>
      <c r="C37" s="13"/>
      <c r="D37" s="13"/>
      <c r="E37" s="13"/>
      <c r="F37" s="13"/>
      <c r="G37" s="13"/>
      <c r="H37" s="13"/>
      <c r="I37" s="13"/>
      <c r="J37" s="13"/>
      <c r="K37" s="13"/>
      <c r="L37" s="13"/>
      <c r="M37" s="13"/>
      <c r="N37" s="13"/>
      <c r="O37" s="15"/>
      <c r="P37" s="13"/>
      <c r="Q37" s="13"/>
      <c r="R37" s="13"/>
    </row>
    <row r="38" spans="2:18" ht="12.75">
      <c r="B38" s="13"/>
      <c r="C38" s="13" t="str">
        <f>"Porto Velho, "&amp;'ANEXO I REQUERIMENTO'!K41&amp;" de "&amp;'ANEXO I REQUERIMENTO'!M41&amp;" de "&amp;'ANEXO I REQUERIMENTO'!Q41&amp;"."</f>
        <v>Porto Velho, 1 de Outubro de 2015.</v>
      </c>
      <c r="D38" s="13"/>
      <c r="E38" s="13"/>
      <c r="F38" s="13"/>
      <c r="G38" s="13"/>
      <c r="H38" s="13"/>
      <c r="I38" s="13"/>
      <c r="J38" s="13"/>
      <c r="K38" s="13"/>
      <c r="L38" s="13"/>
      <c r="M38" s="13"/>
      <c r="N38" s="13"/>
      <c r="O38" s="13"/>
      <c r="P38" s="13"/>
      <c r="Q38" s="13"/>
      <c r="R38" s="13"/>
    </row>
    <row r="39" spans="1:18" ht="12.75">
      <c r="A39" s="13"/>
      <c r="B39" s="13"/>
      <c r="C39" s="13"/>
      <c r="D39" s="13"/>
      <c r="E39" s="13"/>
      <c r="F39" s="13"/>
      <c r="G39" s="13"/>
      <c r="H39" s="13"/>
      <c r="I39" s="13"/>
      <c r="J39" s="13"/>
      <c r="K39" s="13"/>
      <c r="L39" s="13"/>
      <c r="M39" s="13"/>
      <c r="N39" s="13"/>
      <c r="O39" s="13"/>
      <c r="P39" s="13"/>
      <c r="Q39" s="13"/>
      <c r="R39" s="13"/>
    </row>
    <row r="40" spans="1:18" ht="12.75">
      <c r="A40" s="13"/>
      <c r="B40" s="13"/>
      <c r="C40" s="13"/>
      <c r="D40" s="13"/>
      <c r="E40" s="13"/>
      <c r="F40" s="13"/>
      <c r="G40" s="13"/>
      <c r="H40" s="13"/>
      <c r="I40" s="13"/>
      <c r="J40" s="13"/>
      <c r="K40" s="13"/>
      <c r="L40" s="13"/>
      <c r="M40" s="13"/>
      <c r="N40" s="13"/>
      <c r="O40" s="13"/>
      <c r="P40" s="13"/>
      <c r="Q40" s="13"/>
      <c r="R40" s="13"/>
    </row>
    <row r="41" spans="1:18" ht="12.75">
      <c r="A41" s="13"/>
      <c r="B41" s="13"/>
      <c r="C41" s="13"/>
      <c r="D41" s="13"/>
      <c r="E41" s="13"/>
      <c r="F41" s="13"/>
      <c r="G41" s="13"/>
      <c r="H41" s="13"/>
      <c r="I41" s="13"/>
      <c r="J41" s="13"/>
      <c r="K41" s="13"/>
      <c r="L41" s="13"/>
      <c r="M41" s="13"/>
      <c r="N41" s="13"/>
      <c r="O41" s="13"/>
      <c r="P41" s="13"/>
      <c r="Q41" s="13"/>
      <c r="R41" s="13"/>
    </row>
    <row r="42" spans="1:18" ht="12.75">
      <c r="A42" s="13"/>
      <c r="B42" s="13"/>
      <c r="C42" s="13"/>
      <c r="D42" s="13"/>
      <c r="E42" s="13"/>
      <c r="F42" s="13"/>
      <c r="G42" s="13"/>
      <c r="H42" s="13"/>
      <c r="I42" s="13"/>
      <c r="J42" s="13"/>
      <c r="K42" s="13"/>
      <c r="L42" s="13"/>
      <c r="M42" s="13"/>
      <c r="N42" s="13"/>
      <c r="O42" s="13"/>
      <c r="P42" s="13"/>
      <c r="Q42" s="13"/>
      <c r="R42" s="13"/>
    </row>
    <row r="43" spans="1:18" ht="12.75">
      <c r="A43" s="13"/>
      <c r="B43" s="13"/>
      <c r="C43" s="13"/>
      <c r="D43" s="13"/>
      <c r="E43" s="13"/>
      <c r="F43" s="13"/>
      <c r="G43" s="13"/>
      <c r="H43" s="13"/>
      <c r="I43" s="13"/>
      <c r="J43" s="13"/>
      <c r="K43" s="13"/>
      <c r="L43" s="13"/>
      <c r="M43" s="13"/>
      <c r="N43" s="13"/>
      <c r="O43" s="13"/>
      <c r="P43" s="13"/>
      <c r="Q43" s="13"/>
      <c r="R43" s="13"/>
    </row>
    <row r="44" spans="1:18" ht="12.75">
      <c r="A44" s="13"/>
      <c r="B44" s="13"/>
      <c r="C44" s="13"/>
      <c r="D44" s="13"/>
      <c r="E44" s="13"/>
      <c r="F44" s="13"/>
      <c r="G44" s="15"/>
      <c r="H44" s="15"/>
      <c r="I44" s="15"/>
      <c r="J44" s="15"/>
      <c r="K44" s="15"/>
      <c r="L44" s="15"/>
      <c r="M44" s="15"/>
      <c r="N44" s="15"/>
      <c r="O44" s="13"/>
      <c r="P44" s="13"/>
      <c r="Q44" s="13"/>
      <c r="R44" s="13"/>
    </row>
    <row r="45" spans="1:18" ht="12.75">
      <c r="A45" s="13"/>
      <c r="B45" s="13"/>
      <c r="C45" s="13"/>
      <c r="D45" s="13"/>
      <c r="E45" s="13"/>
      <c r="F45" s="15"/>
      <c r="G45" s="15"/>
      <c r="H45" s="15"/>
      <c r="I45" s="15"/>
      <c r="J45" s="15"/>
      <c r="K45" s="15"/>
      <c r="L45" s="15"/>
      <c r="M45" s="15"/>
      <c r="N45" s="15"/>
      <c r="O45" s="13"/>
      <c r="P45" s="13"/>
      <c r="Q45" s="13"/>
      <c r="R45" s="13"/>
    </row>
    <row r="46" spans="1:18" ht="12.75">
      <c r="A46" s="158" t="s">
        <v>47</v>
      </c>
      <c r="B46" s="158"/>
      <c r="C46" s="158"/>
      <c r="D46" s="158"/>
      <c r="E46" s="158"/>
      <c r="F46" s="158"/>
      <c r="G46" s="38"/>
      <c r="H46" s="38"/>
      <c r="I46" s="38"/>
      <c r="J46" s="38"/>
      <c r="K46" s="38"/>
      <c r="L46" s="38"/>
      <c r="M46" s="38"/>
      <c r="N46" s="38"/>
      <c r="O46" s="38"/>
      <c r="P46" s="38"/>
      <c r="Q46" s="38"/>
      <c r="R46" s="38"/>
    </row>
    <row r="47" spans="1:6" ht="12.75">
      <c r="A47" s="159">
        <f>'ANEXO I REQUERIMENTO'!B11</f>
        <v>0</v>
      </c>
      <c r="B47" s="159"/>
      <c r="C47" s="159"/>
      <c r="D47" s="159"/>
      <c r="E47" s="159"/>
      <c r="F47" s="159"/>
    </row>
    <row r="48" spans="1:6" ht="12.75">
      <c r="A48" s="154" t="s">
        <v>48</v>
      </c>
      <c r="B48" s="154"/>
      <c r="C48" s="154"/>
      <c r="D48" s="154"/>
      <c r="E48" s="154"/>
      <c r="F48" s="154"/>
    </row>
    <row r="49" spans="1:6" ht="12.75">
      <c r="A49" s="56"/>
      <c r="B49" s="56"/>
      <c r="C49" s="56"/>
      <c r="D49" s="56"/>
      <c r="E49" s="56"/>
      <c r="F49" s="56"/>
    </row>
    <row r="50" spans="1:6" ht="12.75">
      <c r="A50" s="56"/>
      <c r="B50" s="56"/>
      <c r="C50" s="56"/>
      <c r="D50" s="56"/>
      <c r="E50" s="56"/>
      <c r="F50" s="56"/>
    </row>
    <row r="51" spans="1:6" ht="12.75">
      <c r="A51" s="56"/>
      <c r="B51" s="56"/>
      <c r="C51" s="56"/>
      <c r="D51" s="56"/>
      <c r="E51" s="56"/>
      <c r="F51" s="56"/>
    </row>
    <row r="52" spans="1:6" ht="12.75">
      <c r="A52" s="56"/>
      <c r="B52" s="56"/>
      <c r="C52" s="56"/>
      <c r="D52" s="56"/>
      <c r="E52" s="56"/>
      <c r="F52" s="56"/>
    </row>
    <row r="53" spans="1:6" ht="12.75">
      <c r="A53" s="56"/>
      <c r="B53" s="56"/>
      <c r="C53" s="56"/>
      <c r="D53" s="56"/>
      <c r="E53" s="56"/>
      <c r="F53" s="56"/>
    </row>
    <row r="54" spans="1:6" ht="12.75">
      <c r="A54" s="56"/>
      <c r="B54" s="56"/>
      <c r="C54" s="56"/>
      <c r="D54" s="56"/>
      <c r="E54" s="56"/>
      <c r="F54" s="56"/>
    </row>
    <row r="55" spans="1:6" ht="12.75">
      <c r="A55" s="56"/>
      <c r="B55" s="56"/>
      <c r="C55" s="56"/>
      <c r="D55" s="56"/>
      <c r="E55" s="56"/>
      <c r="F55" s="56"/>
    </row>
    <row r="56" spans="1:6" ht="12.75">
      <c r="A56" s="56"/>
      <c r="B56" s="56"/>
      <c r="C56" s="56"/>
      <c r="D56" s="56"/>
      <c r="E56" s="56"/>
      <c r="F56" s="56"/>
    </row>
    <row r="57" spans="1:6" ht="12.75">
      <c r="A57" s="56"/>
      <c r="B57" s="56"/>
      <c r="C57" s="56"/>
      <c r="D57" s="56"/>
      <c r="E57" s="56"/>
      <c r="F57" s="56"/>
    </row>
  </sheetData>
  <sheetProtection password="C425" sheet="1"/>
  <mergeCells count="7">
    <mergeCell ref="A48:F48"/>
    <mergeCell ref="A1:F1"/>
    <mergeCell ref="A2:F2"/>
    <mergeCell ref="I36:J36"/>
    <mergeCell ref="M36:O36"/>
    <mergeCell ref="A46:F46"/>
    <mergeCell ref="A47:F47"/>
  </mergeCells>
  <printOptions horizontalCentered="1"/>
  <pageMargins left="0.27569444444444446" right="0.3541666666666667" top="1.0631944444444446" bottom="1.0631944444444446" header="0.5118055555555555" footer="0.5118055555555555"/>
  <pageSetup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codeName="Plan4">
    <pageSetUpPr fitToPage="1"/>
  </sheetPr>
  <dimension ref="A1:BX161"/>
  <sheetViews>
    <sheetView tabSelected="1" view="pageBreakPreview" zoomScale="90" zoomScaleNormal="90" zoomScaleSheetLayoutView="90" zoomScalePageLayoutView="0" workbookViewId="0" topLeftCell="A1">
      <pane ySplit="3" topLeftCell="A58" activePane="bottomLeft" state="frozen"/>
      <selection pane="topLeft" activeCell="A1" sqref="A1"/>
      <selection pane="bottomLeft" activeCell="I60" sqref="I60"/>
    </sheetView>
  </sheetViews>
  <sheetFormatPr defaultColWidth="8.421875" defaultRowHeight="36.75" customHeight="1"/>
  <cols>
    <col min="1" max="1" width="5.00390625" style="57" customWidth="1"/>
    <col min="2" max="2" width="77.8515625" style="58" customWidth="1"/>
    <col min="3" max="3" width="12.7109375" style="59" customWidth="1"/>
    <col min="4" max="4" width="12.7109375" style="57" customWidth="1"/>
    <col min="5" max="5" width="12.7109375" style="60" customWidth="1"/>
    <col min="6" max="6" width="12.7109375" style="57" customWidth="1"/>
    <col min="7" max="7" width="14.140625" style="61" customWidth="1"/>
    <col min="8" max="9" width="14.140625" style="57" customWidth="1"/>
    <col min="10" max="10" width="14.7109375" style="57" customWidth="1"/>
    <col min="11" max="16384" width="8.421875" style="57" customWidth="1"/>
  </cols>
  <sheetData>
    <row r="1" spans="1:10" ht="36.75" customHeight="1">
      <c r="A1" s="160" t="s">
        <v>49</v>
      </c>
      <c r="B1" s="160"/>
      <c r="C1" s="160"/>
      <c r="D1" s="160"/>
      <c r="E1" s="160"/>
      <c r="F1" s="160"/>
      <c r="G1" s="160"/>
      <c r="H1" s="160"/>
      <c r="I1" s="160"/>
      <c r="J1" s="160"/>
    </row>
    <row r="2" spans="1:10" s="60" customFormat="1" ht="39" customHeight="1">
      <c r="A2" s="62"/>
      <c r="B2" s="63"/>
      <c r="C2" s="161" t="s">
        <v>50</v>
      </c>
      <c r="D2" s="161"/>
      <c r="E2" s="161"/>
      <c r="F2" s="161"/>
      <c r="G2" s="162" t="s">
        <v>51</v>
      </c>
      <c r="H2" s="162"/>
      <c r="I2" s="162"/>
      <c r="J2" s="162"/>
    </row>
    <row r="3" spans="1:10" s="60" customFormat="1" ht="54.75" customHeight="1">
      <c r="A3" s="64"/>
      <c r="B3" s="64"/>
      <c r="C3" s="65" t="s">
        <v>52</v>
      </c>
      <c r="D3" s="65" t="s">
        <v>53</v>
      </c>
      <c r="E3" s="65" t="s">
        <v>54</v>
      </c>
      <c r="F3" s="65" t="s">
        <v>55</v>
      </c>
      <c r="G3" s="65" t="s">
        <v>56</v>
      </c>
      <c r="H3" s="65" t="s">
        <v>42</v>
      </c>
      <c r="I3" s="65" t="s">
        <v>35</v>
      </c>
      <c r="J3" s="65" t="s">
        <v>57</v>
      </c>
    </row>
    <row r="4" spans="1:10" s="60" customFormat="1" ht="56.25" customHeight="1">
      <c r="A4" s="66"/>
      <c r="B4" s="67" t="s">
        <v>34</v>
      </c>
      <c r="C4" s="68"/>
      <c r="D4" s="68"/>
      <c r="E4" s="68"/>
      <c r="F4" s="68"/>
      <c r="G4" s="68"/>
      <c r="H4" s="68"/>
      <c r="I4" s="68"/>
      <c r="J4" s="68"/>
    </row>
    <row r="5" spans="1:76" ht="42" customHeight="1">
      <c r="A5" s="69"/>
      <c r="B5" s="70" t="s">
        <v>58</v>
      </c>
      <c r="C5" s="71"/>
      <c r="D5" s="71"/>
      <c r="E5" s="71"/>
      <c r="F5" s="71">
        <v>10</v>
      </c>
      <c r="G5" s="71"/>
      <c r="H5" s="72">
        <f>SUM(H6:H27)</f>
        <v>0</v>
      </c>
      <c r="I5" s="71">
        <f>'ANEXOII Quadro Resumo Pontuação'!$B$4</f>
        <v>2</v>
      </c>
      <c r="J5" s="72">
        <f>IF(SUM(J6:J27)&gt;F5*I5,F5*I5,SUM(J6:J27))</f>
        <v>0</v>
      </c>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row>
    <row r="6" spans="1:76" ht="36.75" customHeight="1">
      <c r="A6" s="74">
        <v>1</v>
      </c>
      <c r="B6" s="75" t="s">
        <v>59</v>
      </c>
      <c r="C6" s="76">
        <f aca="true" t="shared" si="0" ref="C6:C27">F6/E6</f>
        <v>0.08333333333333333</v>
      </c>
      <c r="D6" s="77" t="s">
        <v>60</v>
      </c>
      <c r="E6" s="77">
        <v>120</v>
      </c>
      <c r="F6" s="78">
        <v>10</v>
      </c>
      <c r="G6" s="79"/>
      <c r="H6" s="80">
        <f aca="true" t="shared" si="1" ref="H6:H27">IF(G6*C6&gt;F6,F6,G6*C6)</f>
        <v>0</v>
      </c>
      <c r="I6" s="78">
        <f>'ANEXOII Quadro Resumo Pontuação'!$B$4</f>
        <v>2</v>
      </c>
      <c r="J6" s="80">
        <f aca="true" t="shared" si="2" ref="J6:J27">I6*H6</f>
        <v>0</v>
      </c>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row>
    <row r="7" spans="1:76" ht="36.75" customHeight="1">
      <c r="A7" s="74">
        <v>2</v>
      </c>
      <c r="B7" s="75" t="s">
        <v>61</v>
      </c>
      <c r="C7" s="76">
        <f t="shared" si="0"/>
        <v>0.041666666666666664</v>
      </c>
      <c r="D7" s="77" t="s">
        <v>60</v>
      </c>
      <c r="E7" s="77">
        <v>240</v>
      </c>
      <c r="F7" s="78">
        <v>10</v>
      </c>
      <c r="G7" s="79"/>
      <c r="H7" s="80">
        <f t="shared" si="1"/>
        <v>0</v>
      </c>
      <c r="I7" s="78">
        <f>'ANEXOII Quadro Resumo Pontuação'!$B$4</f>
        <v>2</v>
      </c>
      <c r="J7" s="80">
        <f t="shared" si="2"/>
        <v>0</v>
      </c>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row>
    <row r="8" spans="1:76" ht="36.75" customHeight="1">
      <c r="A8" s="74">
        <v>3</v>
      </c>
      <c r="B8" s="75" t="s">
        <v>62</v>
      </c>
      <c r="C8" s="76">
        <f t="shared" si="0"/>
        <v>0.041666666666666664</v>
      </c>
      <c r="D8" s="77" t="s">
        <v>60</v>
      </c>
      <c r="E8" s="77">
        <v>240</v>
      </c>
      <c r="F8" s="78">
        <v>10</v>
      </c>
      <c r="G8" s="79"/>
      <c r="H8" s="80">
        <f t="shared" si="1"/>
        <v>0</v>
      </c>
      <c r="I8" s="78">
        <f>'ANEXOII Quadro Resumo Pontuação'!$B$4</f>
        <v>2</v>
      </c>
      <c r="J8" s="80">
        <f t="shared" si="2"/>
        <v>0</v>
      </c>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row>
    <row r="9" spans="1:76" ht="36.75" customHeight="1">
      <c r="A9" s="74">
        <v>4</v>
      </c>
      <c r="B9" s="75" t="s">
        <v>63</v>
      </c>
      <c r="C9" s="76">
        <f t="shared" si="0"/>
        <v>0.08333333333333333</v>
      </c>
      <c r="D9" s="77" t="s">
        <v>60</v>
      </c>
      <c r="E9" s="77">
        <v>120</v>
      </c>
      <c r="F9" s="78">
        <v>10</v>
      </c>
      <c r="G9" s="79"/>
      <c r="H9" s="80">
        <f t="shared" si="1"/>
        <v>0</v>
      </c>
      <c r="I9" s="78">
        <f>'ANEXOII Quadro Resumo Pontuação'!$B$4</f>
        <v>2</v>
      </c>
      <c r="J9" s="80">
        <f t="shared" si="2"/>
        <v>0</v>
      </c>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row>
    <row r="10" spans="1:76" ht="36.75" customHeight="1">
      <c r="A10" s="74">
        <v>5</v>
      </c>
      <c r="B10" s="75" t="s">
        <v>64</v>
      </c>
      <c r="C10" s="76">
        <f t="shared" si="0"/>
        <v>0.060240963855421686</v>
      </c>
      <c r="D10" s="77" t="s">
        <v>60</v>
      </c>
      <c r="E10" s="77">
        <v>166</v>
      </c>
      <c r="F10" s="78">
        <v>10</v>
      </c>
      <c r="G10" s="79"/>
      <c r="H10" s="80">
        <f t="shared" si="1"/>
        <v>0</v>
      </c>
      <c r="I10" s="78">
        <f>'ANEXOII Quadro Resumo Pontuação'!$B$4</f>
        <v>2</v>
      </c>
      <c r="J10" s="80">
        <f t="shared" si="2"/>
        <v>0</v>
      </c>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row>
    <row r="11" spans="1:76" ht="36.75" customHeight="1">
      <c r="A11" s="74">
        <v>6</v>
      </c>
      <c r="B11" s="75" t="s">
        <v>65</v>
      </c>
      <c r="C11" s="76">
        <f t="shared" si="0"/>
        <v>0.08333333333333333</v>
      </c>
      <c r="D11" s="77" t="s">
        <v>60</v>
      </c>
      <c r="E11" s="77">
        <v>120</v>
      </c>
      <c r="F11" s="78">
        <v>10</v>
      </c>
      <c r="G11" s="79"/>
      <c r="H11" s="80">
        <f t="shared" si="1"/>
        <v>0</v>
      </c>
      <c r="I11" s="78">
        <f>'ANEXOII Quadro Resumo Pontuação'!$B$4</f>
        <v>2</v>
      </c>
      <c r="J11" s="80">
        <f t="shared" si="2"/>
        <v>0</v>
      </c>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row>
    <row r="12" spans="1:10" s="81" customFormat="1" ht="36.75" customHeight="1">
      <c r="A12" s="74">
        <v>7</v>
      </c>
      <c r="B12" s="75" t="s">
        <v>66</v>
      </c>
      <c r="C12" s="76">
        <f t="shared" si="0"/>
        <v>0.08333333333333333</v>
      </c>
      <c r="D12" s="77" t="s">
        <v>60</v>
      </c>
      <c r="E12" s="77">
        <v>120</v>
      </c>
      <c r="F12" s="78">
        <v>10</v>
      </c>
      <c r="G12" s="79"/>
      <c r="H12" s="80">
        <f t="shared" si="1"/>
        <v>0</v>
      </c>
      <c r="I12" s="78">
        <f>'ANEXOII Quadro Resumo Pontuação'!$B$4</f>
        <v>2</v>
      </c>
      <c r="J12" s="80">
        <f t="shared" si="2"/>
        <v>0</v>
      </c>
    </row>
    <row r="13" spans="1:76" ht="36.75" customHeight="1">
      <c r="A13" s="74">
        <v>8</v>
      </c>
      <c r="B13" s="75" t="s">
        <v>67</v>
      </c>
      <c r="C13" s="76">
        <f t="shared" si="0"/>
        <v>0.041666666666666664</v>
      </c>
      <c r="D13" s="77" t="s">
        <v>60</v>
      </c>
      <c r="E13" s="77">
        <v>240</v>
      </c>
      <c r="F13" s="78">
        <v>10</v>
      </c>
      <c r="G13" s="79"/>
      <c r="H13" s="80">
        <f t="shared" si="1"/>
        <v>0</v>
      </c>
      <c r="I13" s="78">
        <f>'ANEXOII Quadro Resumo Pontuação'!$B$4</f>
        <v>2</v>
      </c>
      <c r="J13" s="80">
        <f t="shared" si="2"/>
        <v>0</v>
      </c>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row>
    <row r="14" spans="1:76" ht="36.75" customHeight="1">
      <c r="A14" s="74">
        <v>9</v>
      </c>
      <c r="B14" s="75" t="s">
        <v>68</v>
      </c>
      <c r="C14" s="76">
        <f t="shared" si="0"/>
        <v>0.2</v>
      </c>
      <c r="D14" s="77" t="s">
        <v>69</v>
      </c>
      <c r="E14" s="77">
        <v>50</v>
      </c>
      <c r="F14" s="78">
        <v>10</v>
      </c>
      <c r="G14" s="79"/>
      <c r="H14" s="80">
        <f t="shared" si="1"/>
        <v>0</v>
      </c>
      <c r="I14" s="78">
        <f>'ANEXOII Quadro Resumo Pontuação'!$B$4</f>
        <v>2</v>
      </c>
      <c r="J14" s="80">
        <f t="shared" si="2"/>
        <v>0</v>
      </c>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row>
    <row r="15" spans="1:76" ht="36.75" customHeight="1">
      <c r="A15" s="74">
        <v>10</v>
      </c>
      <c r="B15" s="75" t="s">
        <v>70</v>
      </c>
      <c r="C15" s="76">
        <f t="shared" si="0"/>
        <v>0.08333333333333333</v>
      </c>
      <c r="D15" s="77" t="s">
        <v>69</v>
      </c>
      <c r="E15" s="77">
        <v>120</v>
      </c>
      <c r="F15" s="78">
        <v>10</v>
      </c>
      <c r="G15" s="79"/>
      <c r="H15" s="80">
        <f t="shared" si="1"/>
        <v>0</v>
      </c>
      <c r="I15" s="78">
        <f>'ANEXOII Quadro Resumo Pontuação'!$B$4</f>
        <v>2</v>
      </c>
      <c r="J15" s="80">
        <f t="shared" si="2"/>
        <v>0</v>
      </c>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row>
    <row r="16" spans="1:76" ht="36.75" customHeight="1">
      <c r="A16" s="74">
        <v>11</v>
      </c>
      <c r="B16" s="75" t="s">
        <v>71</v>
      </c>
      <c r="C16" s="76">
        <f t="shared" si="0"/>
        <v>0.5</v>
      </c>
      <c r="D16" s="77" t="s">
        <v>69</v>
      </c>
      <c r="E16" s="77">
        <v>20</v>
      </c>
      <c r="F16" s="78">
        <v>10</v>
      </c>
      <c r="G16" s="79"/>
      <c r="H16" s="80">
        <f t="shared" si="1"/>
        <v>0</v>
      </c>
      <c r="I16" s="78">
        <f>'ANEXOII Quadro Resumo Pontuação'!$B$4</f>
        <v>2</v>
      </c>
      <c r="J16" s="80">
        <f t="shared" si="2"/>
        <v>0</v>
      </c>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row>
    <row r="17" spans="1:10" s="81" customFormat="1" ht="36.75" customHeight="1">
      <c r="A17" s="74">
        <v>12</v>
      </c>
      <c r="B17" s="75" t="s">
        <v>72</v>
      </c>
      <c r="C17" s="76">
        <f t="shared" si="0"/>
        <v>0.5</v>
      </c>
      <c r="D17" s="77" t="s">
        <v>69</v>
      </c>
      <c r="E17" s="77">
        <v>20</v>
      </c>
      <c r="F17" s="78">
        <v>10</v>
      </c>
      <c r="G17" s="79"/>
      <c r="H17" s="80">
        <f t="shared" si="1"/>
        <v>0</v>
      </c>
      <c r="I17" s="78">
        <f>'ANEXOII Quadro Resumo Pontuação'!$B$4</f>
        <v>2</v>
      </c>
      <c r="J17" s="80">
        <f t="shared" si="2"/>
        <v>0</v>
      </c>
    </row>
    <row r="18" spans="1:76" ht="36.75" customHeight="1">
      <c r="A18" s="74">
        <v>13</v>
      </c>
      <c r="B18" s="75" t="s">
        <v>73</v>
      </c>
      <c r="C18" s="76">
        <f t="shared" si="0"/>
        <v>0.08333333333333333</v>
      </c>
      <c r="D18" s="77" t="s">
        <v>60</v>
      </c>
      <c r="E18" s="77">
        <v>120</v>
      </c>
      <c r="F18" s="78">
        <v>10</v>
      </c>
      <c r="G18" s="79"/>
      <c r="H18" s="80">
        <f t="shared" si="1"/>
        <v>0</v>
      </c>
      <c r="I18" s="78">
        <f>'ANEXOII Quadro Resumo Pontuação'!$B$4</f>
        <v>2</v>
      </c>
      <c r="J18" s="80">
        <f t="shared" si="2"/>
        <v>0</v>
      </c>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row>
    <row r="19" spans="1:76" ht="36.75" customHeight="1">
      <c r="A19" s="74">
        <v>14</v>
      </c>
      <c r="B19" s="75" t="s">
        <v>74</v>
      </c>
      <c r="C19" s="76">
        <f t="shared" si="0"/>
        <v>0.25</v>
      </c>
      <c r="D19" s="77" t="s">
        <v>75</v>
      </c>
      <c r="E19" s="77">
        <v>40</v>
      </c>
      <c r="F19" s="78">
        <v>10</v>
      </c>
      <c r="G19" s="79"/>
      <c r="H19" s="80">
        <f t="shared" si="1"/>
        <v>0</v>
      </c>
      <c r="I19" s="78">
        <f>'ANEXOII Quadro Resumo Pontuação'!$B$4</f>
        <v>2</v>
      </c>
      <c r="J19" s="80">
        <f t="shared" si="2"/>
        <v>0</v>
      </c>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row>
    <row r="20" spans="1:76" ht="36.75" customHeight="1">
      <c r="A20" s="74">
        <v>15</v>
      </c>
      <c r="B20" s="75" t="s">
        <v>76</v>
      </c>
      <c r="C20" s="76">
        <f t="shared" si="0"/>
        <v>0.5</v>
      </c>
      <c r="D20" s="77" t="s">
        <v>75</v>
      </c>
      <c r="E20" s="77">
        <v>20</v>
      </c>
      <c r="F20" s="78">
        <v>10</v>
      </c>
      <c r="G20" s="79"/>
      <c r="H20" s="80">
        <f t="shared" si="1"/>
        <v>0</v>
      </c>
      <c r="I20" s="78">
        <f>'ANEXOII Quadro Resumo Pontuação'!$B$4</f>
        <v>2</v>
      </c>
      <c r="J20" s="80">
        <f t="shared" si="2"/>
        <v>0</v>
      </c>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row>
    <row r="21" spans="1:10" s="81" customFormat="1" ht="36.75" customHeight="1">
      <c r="A21" s="74">
        <v>16</v>
      </c>
      <c r="B21" s="75" t="s">
        <v>77</v>
      </c>
      <c r="C21" s="76">
        <f t="shared" si="0"/>
        <v>0.05</v>
      </c>
      <c r="D21" s="77" t="s">
        <v>78</v>
      </c>
      <c r="E21" s="77">
        <v>200</v>
      </c>
      <c r="F21" s="78">
        <v>10</v>
      </c>
      <c r="G21" s="79"/>
      <c r="H21" s="80">
        <f t="shared" si="1"/>
        <v>0</v>
      </c>
      <c r="I21" s="78">
        <f>'ANEXOII Quadro Resumo Pontuação'!$B$4</f>
        <v>2</v>
      </c>
      <c r="J21" s="80">
        <f t="shared" si="2"/>
        <v>0</v>
      </c>
    </row>
    <row r="22" spans="1:76" ht="36.75" customHeight="1">
      <c r="A22" s="74">
        <v>17</v>
      </c>
      <c r="B22" s="75" t="s">
        <v>79</v>
      </c>
      <c r="C22" s="76">
        <f t="shared" si="0"/>
        <v>2.5</v>
      </c>
      <c r="D22" s="77" t="s">
        <v>78</v>
      </c>
      <c r="E22" s="77">
        <v>4</v>
      </c>
      <c r="F22" s="78">
        <v>10</v>
      </c>
      <c r="G22" s="79"/>
      <c r="H22" s="80">
        <f t="shared" si="1"/>
        <v>0</v>
      </c>
      <c r="I22" s="78">
        <f>'ANEXOII Quadro Resumo Pontuação'!$B$4</f>
        <v>2</v>
      </c>
      <c r="J22" s="80">
        <f t="shared" si="2"/>
        <v>0</v>
      </c>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row>
    <row r="23" spans="1:10" s="81" customFormat="1" ht="36.75" customHeight="1">
      <c r="A23" s="74">
        <v>18</v>
      </c>
      <c r="B23" s="75" t="s">
        <v>80</v>
      </c>
      <c r="C23" s="76">
        <f t="shared" si="0"/>
        <v>2.5</v>
      </c>
      <c r="D23" s="77" t="s">
        <v>81</v>
      </c>
      <c r="E23" s="77">
        <v>4</v>
      </c>
      <c r="F23" s="78">
        <v>10</v>
      </c>
      <c r="G23" s="79"/>
      <c r="H23" s="80">
        <f t="shared" si="1"/>
        <v>0</v>
      </c>
      <c r="I23" s="78">
        <f>'ANEXOII Quadro Resumo Pontuação'!$B$4</f>
        <v>2</v>
      </c>
      <c r="J23" s="80">
        <f t="shared" si="2"/>
        <v>0</v>
      </c>
    </row>
    <row r="24" spans="1:76" ht="36.75" customHeight="1">
      <c r="A24" s="74">
        <v>19</v>
      </c>
      <c r="B24" s="75" t="s">
        <v>82</v>
      </c>
      <c r="C24" s="76">
        <f t="shared" si="0"/>
        <v>1</v>
      </c>
      <c r="D24" s="77" t="s">
        <v>81</v>
      </c>
      <c r="E24" s="77">
        <v>10</v>
      </c>
      <c r="F24" s="78">
        <v>10</v>
      </c>
      <c r="G24" s="79"/>
      <c r="H24" s="80">
        <f t="shared" si="1"/>
        <v>0</v>
      </c>
      <c r="I24" s="78">
        <f>'ANEXOII Quadro Resumo Pontuação'!$B$4</f>
        <v>2</v>
      </c>
      <c r="J24" s="80">
        <f t="shared" si="2"/>
        <v>0</v>
      </c>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row>
    <row r="25" spans="1:76" ht="36.75" customHeight="1">
      <c r="A25" s="74">
        <v>20</v>
      </c>
      <c r="B25" s="75" t="s">
        <v>83</v>
      </c>
      <c r="C25" s="76">
        <f t="shared" si="0"/>
        <v>1</v>
      </c>
      <c r="D25" s="77" t="s">
        <v>69</v>
      </c>
      <c r="E25" s="77">
        <v>10</v>
      </c>
      <c r="F25" s="78">
        <v>10</v>
      </c>
      <c r="G25" s="79"/>
      <c r="H25" s="80">
        <f t="shared" si="1"/>
        <v>0</v>
      </c>
      <c r="I25" s="78">
        <f>'ANEXOII Quadro Resumo Pontuação'!$B$4</f>
        <v>2</v>
      </c>
      <c r="J25" s="80">
        <f t="shared" si="2"/>
        <v>0</v>
      </c>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row>
    <row r="26" spans="1:76" ht="36.75" customHeight="1">
      <c r="A26" s="74">
        <v>21</v>
      </c>
      <c r="B26" s="75" t="s">
        <v>84</v>
      </c>
      <c r="C26" s="76">
        <f t="shared" si="0"/>
        <v>2</v>
      </c>
      <c r="D26" s="77" t="s">
        <v>85</v>
      </c>
      <c r="E26" s="77">
        <v>5</v>
      </c>
      <c r="F26" s="78">
        <v>10</v>
      </c>
      <c r="G26" s="79"/>
      <c r="H26" s="80">
        <f t="shared" si="1"/>
        <v>0</v>
      </c>
      <c r="I26" s="78">
        <f>'ANEXOII Quadro Resumo Pontuação'!$B$4</f>
        <v>2</v>
      </c>
      <c r="J26" s="80">
        <f t="shared" si="2"/>
        <v>0</v>
      </c>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row>
    <row r="27" spans="1:76" s="83" customFormat="1" ht="36.75" customHeight="1">
      <c r="A27" s="74">
        <v>22</v>
      </c>
      <c r="B27" s="75" t="s">
        <v>86</v>
      </c>
      <c r="C27" s="76">
        <f t="shared" si="0"/>
        <v>0.1</v>
      </c>
      <c r="D27" s="77" t="s">
        <v>69</v>
      </c>
      <c r="E27" s="77">
        <v>100</v>
      </c>
      <c r="F27" s="78">
        <v>10</v>
      </c>
      <c r="G27" s="79"/>
      <c r="H27" s="80">
        <f t="shared" si="1"/>
        <v>0</v>
      </c>
      <c r="I27" s="78">
        <f>'ANEXOII Quadro Resumo Pontuação'!$B$4</f>
        <v>2</v>
      </c>
      <c r="J27" s="80">
        <f t="shared" si="2"/>
        <v>0</v>
      </c>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row>
    <row r="28" spans="1:76" ht="42" customHeight="1">
      <c r="A28" s="69"/>
      <c r="B28" s="70" t="s">
        <v>87</v>
      </c>
      <c r="C28" s="84"/>
      <c r="D28" s="85"/>
      <c r="E28" s="85"/>
      <c r="F28" s="71">
        <v>10</v>
      </c>
      <c r="G28" s="86"/>
      <c r="H28" s="87">
        <f>SUM(H29:H31)</f>
        <v>0</v>
      </c>
      <c r="I28" s="88">
        <f>'ANEXOII Quadro Resumo Pontuação'!$B$5</f>
        <v>1</v>
      </c>
      <c r="J28" s="72">
        <f>IF(SUM(J29:J31)&gt;F28*I28,F28*I28,SUM(J29:J31))</f>
        <v>0</v>
      </c>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row>
    <row r="29" spans="1:76" ht="36.75" customHeight="1">
      <c r="A29" s="74">
        <v>23</v>
      </c>
      <c r="B29" s="75" t="s">
        <v>88</v>
      </c>
      <c r="C29" s="76">
        <f>F29/E29</f>
        <v>0.25</v>
      </c>
      <c r="D29" s="77" t="s">
        <v>69</v>
      </c>
      <c r="E29" s="78">
        <v>40</v>
      </c>
      <c r="F29" s="78">
        <v>10</v>
      </c>
      <c r="G29" s="79"/>
      <c r="H29" s="80">
        <f>IF(G29*C29&gt;F29,F29,G29*C29)</f>
        <v>0</v>
      </c>
      <c r="I29" s="78">
        <f>'ANEXOII Quadro Resumo Pontuação'!$B$5</f>
        <v>1</v>
      </c>
      <c r="J29" s="80">
        <f>I29*H29</f>
        <v>0</v>
      </c>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row>
    <row r="30" spans="1:76" ht="36.75" customHeight="1">
      <c r="A30" s="74">
        <v>24</v>
      </c>
      <c r="B30" s="75" t="s">
        <v>89</v>
      </c>
      <c r="C30" s="76">
        <f>F30/E30</f>
        <v>1</v>
      </c>
      <c r="D30" s="77" t="s">
        <v>90</v>
      </c>
      <c r="E30" s="78">
        <v>10</v>
      </c>
      <c r="F30" s="78">
        <v>10</v>
      </c>
      <c r="G30" s="79"/>
      <c r="H30" s="80">
        <f>IF(G30*C30&gt;F30,F30,G30*C30)</f>
        <v>0</v>
      </c>
      <c r="I30" s="78">
        <f>'ANEXOII Quadro Resumo Pontuação'!$B$5</f>
        <v>1</v>
      </c>
      <c r="J30" s="80">
        <f>I30*H30</f>
        <v>0</v>
      </c>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row>
    <row r="31" spans="1:10" s="81" customFormat="1" ht="36.75" customHeight="1">
      <c r="A31" s="74">
        <v>25</v>
      </c>
      <c r="B31" s="75" t="s">
        <v>91</v>
      </c>
      <c r="C31" s="76">
        <f>F31/E31</f>
        <v>1</v>
      </c>
      <c r="D31" s="77" t="s">
        <v>92</v>
      </c>
      <c r="E31" s="78">
        <v>10</v>
      </c>
      <c r="F31" s="78">
        <v>10</v>
      </c>
      <c r="G31" s="79"/>
      <c r="H31" s="80">
        <f>IF(G31*C31&gt;F31,F31,G31*C31)</f>
        <v>0</v>
      </c>
      <c r="I31" s="78">
        <f>'ANEXOII Quadro Resumo Pontuação'!$B$5</f>
        <v>1</v>
      </c>
      <c r="J31" s="80">
        <f>I31*H31</f>
        <v>0</v>
      </c>
    </row>
    <row r="32" spans="1:10" s="90" customFormat="1" ht="42" customHeight="1">
      <c r="A32" s="89"/>
      <c r="B32" s="70" t="s">
        <v>93</v>
      </c>
      <c r="C32" s="84"/>
      <c r="D32" s="85"/>
      <c r="E32" s="88"/>
      <c r="F32" s="88">
        <v>10</v>
      </c>
      <c r="G32" s="86"/>
      <c r="H32" s="87">
        <f>SUM(H33:H41)</f>
        <v>0</v>
      </c>
      <c r="I32" s="88">
        <f>'ANEXOII Quadro Resumo Pontuação'!B6</f>
        <v>1</v>
      </c>
      <c r="J32" s="72">
        <f>IF(SUM(J33:J41)&gt;F32*I32,F32*I32,SUM(J33:J41))</f>
        <v>0</v>
      </c>
    </row>
    <row r="33" spans="1:76" ht="36.75" customHeight="1">
      <c r="A33" s="91">
        <v>26</v>
      </c>
      <c r="B33" s="92" t="s">
        <v>94</v>
      </c>
      <c r="C33" s="76">
        <f aca="true" t="shared" si="3" ref="C33:C41">F33/E33</f>
        <v>0.14285714285714285</v>
      </c>
      <c r="D33" s="93" t="s">
        <v>92</v>
      </c>
      <c r="E33" s="94">
        <v>70</v>
      </c>
      <c r="F33" s="78">
        <v>10</v>
      </c>
      <c r="G33" s="79"/>
      <c r="H33" s="80">
        <f aca="true" t="shared" si="4" ref="H33:H41">IF(G33*C33&gt;F33,F33,G33*C33)</f>
        <v>0</v>
      </c>
      <c r="I33" s="78">
        <f>'ANEXOII Quadro Resumo Pontuação'!$B$6</f>
        <v>1</v>
      </c>
      <c r="J33" s="80">
        <f aca="true" t="shared" si="5" ref="J33:J41">I33*H33</f>
        <v>0</v>
      </c>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row>
    <row r="34" spans="1:76" ht="36.75" customHeight="1">
      <c r="A34" s="91">
        <v>27</v>
      </c>
      <c r="B34" s="92" t="s">
        <v>95</v>
      </c>
      <c r="C34" s="76">
        <f t="shared" si="3"/>
        <v>0.14285714285714285</v>
      </c>
      <c r="D34" s="93" t="s">
        <v>92</v>
      </c>
      <c r="E34" s="94">
        <v>70</v>
      </c>
      <c r="F34" s="78">
        <v>10</v>
      </c>
      <c r="G34" s="79"/>
      <c r="H34" s="80">
        <f t="shared" si="4"/>
        <v>0</v>
      </c>
      <c r="I34" s="78">
        <f>'ANEXOII Quadro Resumo Pontuação'!$B$6</f>
        <v>1</v>
      </c>
      <c r="J34" s="80">
        <f t="shared" si="5"/>
        <v>0</v>
      </c>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row>
    <row r="35" spans="1:76" ht="36.75" customHeight="1">
      <c r="A35" s="91">
        <v>28</v>
      </c>
      <c r="B35" s="92" t="s">
        <v>96</v>
      </c>
      <c r="C35" s="76">
        <f t="shared" si="3"/>
        <v>0.14285714285714285</v>
      </c>
      <c r="D35" s="93" t="s">
        <v>92</v>
      </c>
      <c r="E35" s="94">
        <v>70</v>
      </c>
      <c r="F35" s="78">
        <v>10</v>
      </c>
      <c r="G35" s="79"/>
      <c r="H35" s="80">
        <f t="shared" si="4"/>
        <v>0</v>
      </c>
      <c r="I35" s="78">
        <f>'ANEXOII Quadro Resumo Pontuação'!$B$6</f>
        <v>1</v>
      </c>
      <c r="J35" s="80">
        <f t="shared" si="5"/>
        <v>0</v>
      </c>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row>
    <row r="36" spans="1:76" ht="36.75" customHeight="1">
      <c r="A36" s="91">
        <v>29</v>
      </c>
      <c r="B36" s="92" t="s">
        <v>97</v>
      </c>
      <c r="C36" s="76">
        <f t="shared" si="3"/>
        <v>0.25</v>
      </c>
      <c r="D36" s="93" t="s">
        <v>92</v>
      </c>
      <c r="E36" s="94">
        <v>40</v>
      </c>
      <c r="F36" s="78">
        <v>10</v>
      </c>
      <c r="G36" s="79"/>
      <c r="H36" s="80">
        <f t="shared" si="4"/>
        <v>0</v>
      </c>
      <c r="I36" s="78">
        <f>'ANEXOII Quadro Resumo Pontuação'!$B$6</f>
        <v>1</v>
      </c>
      <c r="J36" s="80">
        <f t="shared" si="5"/>
        <v>0</v>
      </c>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row>
    <row r="37" spans="1:76" ht="36.75" customHeight="1">
      <c r="A37" s="91">
        <v>30</v>
      </c>
      <c r="B37" s="92" t="s">
        <v>98</v>
      </c>
      <c r="C37" s="76">
        <f t="shared" si="3"/>
        <v>0.25</v>
      </c>
      <c r="D37" s="93" t="s">
        <v>92</v>
      </c>
      <c r="E37" s="94">
        <v>40</v>
      </c>
      <c r="F37" s="78">
        <v>10</v>
      </c>
      <c r="G37" s="79"/>
      <c r="H37" s="80">
        <f t="shared" si="4"/>
        <v>0</v>
      </c>
      <c r="I37" s="78">
        <f>'ANEXOII Quadro Resumo Pontuação'!$B$6</f>
        <v>1</v>
      </c>
      <c r="J37" s="80">
        <f t="shared" si="5"/>
        <v>0</v>
      </c>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row>
    <row r="38" spans="1:76" ht="36.75" customHeight="1">
      <c r="A38" s="91">
        <v>31</v>
      </c>
      <c r="B38" s="92" t="s">
        <v>99</v>
      </c>
      <c r="C38" s="76">
        <f t="shared" si="3"/>
        <v>0.25</v>
      </c>
      <c r="D38" s="93" t="s">
        <v>92</v>
      </c>
      <c r="E38" s="94">
        <v>40</v>
      </c>
      <c r="F38" s="78">
        <v>10</v>
      </c>
      <c r="G38" s="79"/>
      <c r="H38" s="80">
        <f t="shared" si="4"/>
        <v>0</v>
      </c>
      <c r="I38" s="78">
        <f>'ANEXOII Quadro Resumo Pontuação'!$B$6</f>
        <v>1</v>
      </c>
      <c r="J38" s="80">
        <f t="shared" si="5"/>
        <v>0</v>
      </c>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row>
    <row r="39" spans="1:76" ht="36.75" customHeight="1">
      <c r="A39" s="91">
        <v>32</v>
      </c>
      <c r="B39" s="92" t="s">
        <v>100</v>
      </c>
      <c r="C39" s="76">
        <f t="shared" si="3"/>
        <v>0.25</v>
      </c>
      <c r="D39" s="93" t="s">
        <v>92</v>
      </c>
      <c r="E39" s="94">
        <v>40</v>
      </c>
      <c r="F39" s="78">
        <v>10</v>
      </c>
      <c r="G39" s="79"/>
      <c r="H39" s="80">
        <f t="shared" si="4"/>
        <v>0</v>
      </c>
      <c r="I39" s="78">
        <f>'ANEXOII Quadro Resumo Pontuação'!$B$6</f>
        <v>1</v>
      </c>
      <c r="J39" s="80">
        <f t="shared" si="5"/>
        <v>0</v>
      </c>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row>
    <row r="40" spans="1:76" ht="36.75" customHeight="1">
      <c r="A40" s="127">
        <v>33</v>
      </c>
      <c r="B40" s="128" t="s">
        <v>101</v>
      </c>
      <c r="C40" s="76">
        <f t="shared" si="3"/>
        <v>2</v>
      </c>
      <c r="D40" s="123" t="s">
        <v>102</v>
      </c>
      <c r="E40" s="123">
        <v>5</v>
      </c>
      <c r="F40" s="123">
        <v>10</v>
      </c>
      <c r="G40" s="95"/>
      <c r="H40" s="80">
        <f t="shared" si="4"/>
        <v>0</v>
      </c>
      <c r="I40" s="78">
        <f>'ANEXOII Quadro Resumo Pontuação'!$B$6</f>
        <v>1</v>
      </c>
      <c r="J40" s="80">
        <f t="shared" si="5"/>
        <v>0</v>
      </c>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row>
    <row r="41" spans="1:76" ht="36.75" customHeight="1">
      <c r="A41" s="129">
        <v>34</v>
      </c>
      <c r="B41" s="130" t="s">
        <v>103</v>
      </c>
      <c r="C41" s="76">
        <f t="shared" si="3"/>
        <v>0.1</v>
      </c>
      <c r="D41" s="124" t="s">
        <v>104</v>
      </c>
      <c r="E41" s="124">
        <v>100</v>
      </c>
      <c r="F41" s="124">
        <v>10</v>
      </c>
      <c r="G41" s="96"/>
      <c r="H41" s="80">
        <f t="shared" si="4"/>
        <v>0</v>
      </c>
      <c r="I41" s="78">
        <f>'ANEXOII Quadro Resumo Pontuação'!$B$6</f>
        <v>1</v>
      </c>
      <c r="J41" s="80">
        <f t="shared" si="5"/>
        <v>0</v>
      </c>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row>
    <row r="42" spans="1:76" ht="42" customHeight="1">
      <c r="A42" s="69"/>
      <c r="B42" s="70" t="s">
        <v>105</v>
      </c>
      <c r="C42" s="84"/>
      <c r="D42" s="85"/>
      <c r="E42" s="85"/>
      <c r="F42" s="88">
        <v>10</v>
      </c>
      <c r="G42" s="86">
        <v>50</v>
      </c>
      <c r="H42" s="87">
        <f>SUM(H43:H52)</f>
        <v>0</v>
      </c>
      <c r="I42" s="88">
        <f>'ANEXOII Quadro Resumo Pontuação'!B7</f>
        <v>1</v>
      </c>
      <c r="J42" s="72">
        <f>IF(SUM(J43:J52)&gt;F42*I42,F42*I42,SUM(J43:J52))</f>
        <v>0</v>
      </c>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row>
    <row r="43" spans="1:76" ht="36.75" customHeight="1">
      <c r="A43" s="74">
        <v>35</v>
      </c>
      <c r="B43" s="75" t="s">
        <v>106</v>
      </c>
      <c r="C43" s="76">
        <f aca="true" t="shared" si="6" ref="C43:C52">F43/E43</f>
        <v>0.20833333333333334</v>
      </c>
      <c r="D43" s="77" t="s">
        <v>60</v>
      </c>
      <c r="E43" s="78">
        <v>48</v>
      </c>
      <c r="F43" s="78">
        <v>10</v>
      </c>
      <c r="G43" s="79"/>
      <c r="H43" s="80">
        <f aca="true" t="shared" si="7" ref="H43:H52">IF(G43*C43&gt;F43,F43,G43*C43)</f>
        <v>0</v>
      </c>
      <c r="I43" s="78">
        <f>'ANEXOII Quadro Resumo Pontuação'!$B$7</f>
        <v>1</v>
      </c>
      <c r="J43" s="80">
        <f aca="true" t="shared" si="8" ref="J43:J52">I43*H43</f>
        <v>0</v>
      </c>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row>
    <row r="44" spans="1:76" ht="36.75" customHeight="1">
      <c r="A44" s="74">
        <v>36</v>
      </c>
      <c r="B44" s="75" t="s">
        <v>107</v>
      </c>
      <c r="C44" s="76">
        <f t="shared" si="6"/>
        <v>0.10416666666666667</v>
      </c>
      <c r="D44" s="77" t="s">
        <v>60</v>
      </c>
      <c r="E44" s="78">
        <v>96</v>
      </c>
      <c r="F44" s="78">
        <v>10</v>
      </c>
      <c r="G44" s="79"/>
      <c r="H44" s="80">
        <f t="shared" si="7"/>
        <v>0</v>
      </c>
      <c r="I44" s="78">
        <f>'ANEXOII Quadro Resumo Pontuação'!$B$7</f>
        <v>1</v>
      </c>
      <c r="J44" s="80">
        <f t="shared" si="8"/>
        <v>0</v>
      </c>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row>
    <row r="45" spans="1:76" ht="36.75" customHeight="1">
      <c r="A45" s="74">
        <v>37</v>
      </c>
      <c r="B45" s="75" t="s">
        <v>108</v>
      </c>
      <c r="C45" s="76">
        <f t="shared" si="6"/>
        <v>0.10416666666666667</v>
      </c>
      <c r="D45" s="77" t="s">
        <v>60</v>
      </c>
      <c r="E45" s="78">
        <v>96</v>
      </c>
      <c r="F45" s="78">
        <v>10</v>
      </c>
      <c r="G45" s="79"/>
      <c r="H45" s="80">
        <f t="shared" si="7"/>
        <v>0</v>
      </c>
      <c r="I45" s="78">
        <f>'ANEXOII Quadro Resumo Pontuação'!$B$7</f>
        <v>1</v>
      </c>
      <c r="J45" s="80">
        <f t="shared" si="8"/>
        <v>0</v>
      </c>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row>
    <row r="46" spans="1:76" ht="36.75" customHeight="1">
      <c r="A46" s="74">
        <v>38</v>
      </c>
      <c r="B46" s="75" t="s">
        <v>109</v>
      </c>
      <c r="C46" s="76">
        <f t="shared" si="6"/>
        <v>0.052083333333333336</v>
      </c>
      <c r="D46" s="77" t="s">
        <v>60</v>
      </c>
      <c r="E46" s="78">
        <v>192</v>
      </c>
      <c r="F46" s="78">
        <v>10</v>
      </c>
      <c r="G46" s="79"/>
      <c r="H46" s="80">
        <f t="shared" si="7"/>
        <v>0</v>
      </c>
      <c r="I46" s="78">
        <f>'ANEXOII Quadro Resumo Pontuação'!$B$7</f>
        <v>1</v>
      </c>
      <c r="J46" s="80">
        <f t="shared" si="8"/>
        <v>0</v>
      </c>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row>
    <row r="47" spans="1:76" ht="36.75" customHeight="1">
      <c r="A47" s="74">
        <v>39</v>
      </c>
      <c r="B47" s="75" t="s">
        <v>110</v>
      </c>
      <c r="C47" s="76">
        <f t="shared" si="6"/>
        <v>0.20833333333333334</v>
      </c>
      <c r="D47" s="77" t="s">
        <v>60</v>
      </c>
      <c r="E47" s="78">
        <v>48</v>
      </c>
      <c r="F47" s="78">
        <v>10</v>
      </c>
      <c r="G47" s="79"/>
      <c r="H47" s="80">
        <f t="shared" si="7"/>
        <v>0</v>
      </c>
      <c r="I47" s="78">
        <f>'ANEXOII Quadro Resumo Pontuação'!$B$7</f>
        <v>1</v>
      </c>
      <c r="J47" s="80">
        <f t="shared" si="8"/>
        <v>0</v>
      </c>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row>
    <row r="48" spans="1:76" ht="36.75" customHeight="1">
      <c r="A48" s="74">
        <v>40</v>
      </c>
      <c r="B48" s="75" t="s">
        <v>111</v>
      </c>
      <c r="C48" s="76">
        <f t="shared" si="6"/>
        <v>0.1</v>
      </c>
      <c r="D48" s="77" t="s">
        <v>60</v>
      </c>
      <c r="E48" s="78">
        <v>100</v>
      </c>
      <c r="F48" s="78">
        <v>10</v>
      </c>
      <c r="G48" s="79"/>
      <c r="H48" s="80">
        <f t="shared" si="7"/>
        <v>0</v>
      </c>
      <c r="I48" s="78">
        <f>'ANEXOII Quadro Resumo Pontuação'!$B$7</f>
        <v>1</v>
      </c>
      <c r="J48" s="80">
        <f t="shared" si="8"/>
        <v>0</v>
      </c>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row>
    <row r="49" spans="1:76" ht="36.75" customHeight="1">
      <c r="A49" s="74">
        <v>41</v>
      </c>
      <c r="B49" s="75" t="s">
        <v>112</v>
      </c>
      <c r="C49" s="76">
        <f t="shared" si="6"/>
        <v>1</v>
      </c>
      <c r="D49" s="77" t="s">
        <v>113</v>
      </c>
      <c r="E49" s="78">
        <v>10</v>
      </c>
      <c r="F49" s="78">
        <v>10</v>
      </c>
      <c r="G49" s="79"/>
      <c r="H49" s="80">
        <f t="shared" si="7"/>
        <v>0</v>
      </c>
      <c r="I49" s="78">
        <f>'ANEXOII Quadro Resumo Pontuação'!$B$7</f>
        <v>1</v>
      </c>
      <c r="J49" s="80">
        <f t="shared" si="8"/>
        <v>0</v>
      </c>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row>
    <row r="50" spans="1:76" ht="36.75" customHeight="1">
      <c r="A50" s="74">
        <v>42</v>
      </c>
      <c r="B50" s="75" t="s">
        <v>114</v>
      </c>
      <c r="C50" s="76">
        <f t="shared" si="6"/>
        <v>0.20833333333333334</v>
      </c>
      <c r="D50" s="77" t="s">
        <v>60</v>
      </c>
      <c r="E50" s="78">
        <v>48</v>
      </c>
      <c r="F50" s="78">
        <v>10</v>
      </c>
      <c r="G50" s="79"/>
      <c r="H50" s="80">
        <f t="shared" si="7"/>
        <v>0</v>
      </c>
      <c r="I50" s="78">
        <f>'ANEXOII Quadro Resumo Pontuação'!$B$7</f>
        <v>1</v>
      </c>
      <c r="J50" s="80">
        <f t="shared" si="8"/>
        <v>0</v>
      </c>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row>
    <row r="51" spans="1:76" ht="36.75" customHeight="1">
      <c r="A51" s="74">
        <v>43</v>
      </c>
      <c r="B51" s="75" t="s">
        <v>115</v>
      </c>
      <c r="C51" s="76">
        <f t="shared" si="6"/>
        <v>0.1388888888888889</v>
      </c>
      <c r="D51" s="77" t="s">
        <v>60</v>
      </c>
      <c r="E51" s="78">
        <v>72</v>
      </c>
      <c r="F51" s="78">
        <v>10</v>
      </c>
      <c r="G51" s="79"/>
      <c r="H51" s="80">
        <f t="shared" si="7"/>
        <v>0</v>
      </c>
      <c r="I51" s="78">
        <f>'ANEXOII Quadro Resumo Pontuação'!$B$7</f>
        <v>1</v>
      </c>
      <c r="J51" s="80">
        <f t="shared" si="8"/>
        <v>0</v>
      </c>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row>
    <row r="52" spans="1:10" s="81" customFormat="1" ht="36.75" customHeight="1">
      <c r="A52" s="74">
        <v>44</v>
      </c>
      <c r="B52" s="75" t="s">
        <v>116</v>
      </c>
      <c r="C52" s="76">
        <f t="shared" si="6"/>
        <v>0.5</v>
      </c>
      <c r="D52" s="77" t="s">
        <v>78</v>
      </c>
      <c r="E52" s="78">
        <v>20</v>
      </c>
      <c r="F52" s="78">
        <v>10</v>
      </c>
      <c r="G52" s="79"/>
      <c r="H52" s="80">
        <f t="shared" si="7"/>
        <v>0</v>
      </c>
      <c r="I52" s="78">
        <f>'ANEXOII Quadro Resumo Pontuação'!$B$7</f>
        <v>1</v>
      </c>
      <c r="J52" s="80">
        <f t="shared" si="8"/>
        <v>0</v>
      </c>
    </row>
    <row r="53" spans="1:76" ht="42" customHeight="1">
      <c r="A53" s="69"/>
      <c r="B53" s="70" t="s">
        <v>117</v>
      </c>
      <c r="C53" s="84"/>
      <c r="D53" s="85"/>
      <c r="E53" s="85"/>
      <c r="F53" s="88">
        <v>10</v>
      </c>
      <c r="G53" s="86"/>
      <c r="H53" s="87">
        <f>SUM(H54:H55)</f>
        <v>0</v>
      </c>
      <c r="I53" s="88">
        <f>'ANEXOII Quadro Resumo Pontuação'!B8</f>
        <v>1</v>
      </c>
      <c r="J53" s="72">
        <f>IF(SUM(J54:J55)&gt;F53*I53,F53*I53,SUM(J54:J55))</f>
        <v>0</v>
      </c>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row>
    <row r="54" spans="1:76" ht="36.75" customHeight="1">
      <c r="A54" s="74">
        <v>45</v>
      </c>
      <c r="B54" s="75" t="s">
        <v>118</v>
      </c>
      <c r="C54" s="76">
        <f>F54/E54</f>
        <v>0.25</v>
      </c>
      <c r="D54" s="77" t="s">
        <v>75</v>
      </c>
      <c r="E54" s="97">
        <v>40</v>
      </c>
      <c r="F54" s="78">
        <v>10</v>
      </c>
      <c r="G54" s="98"/>
      <c r="H54" s="80">
        <f>IF(G54*C54&gt;F54,F54,G54*C54)</f>
        <v>0</v>
      </c>
      <c r="I54" s="78">
        <f>'ANEXOII Quadro Resumo Pontuação'!$B$8</f>
        <v>1</v>
      </c>
      <c r="J54" s="80">
        <f>I54*H54</f>
        <v>0</v>
      </c>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row>
    <row r="55" spans="1:76" ht="36.75" customHeight="1">
      <c r="A55" s="74">
        <v>46</v>
      </c>
      <c r="B55" s="75" t="s">
        <v>119</v>
      </c>
      <c r="C55" s="76">
        <f>F55/E55</f>
        <v>0.5</v>
      </c>
      <c r="D55" s="77" t="s">
        <v>120</v>
      </c>
      <c r="E55" s="97">
        <v>20</v>
      </c>
      <c r="F55" s="78">
        <v>10</v>
      </c>
      <c r="G55" s="98"/>
      <c r="H55" s="80">
        <f>IF(G55*C55&gt;F55,F55,G55*C55)</f>
        <v>0</v>
      </c>
      <c r="I55" s="78">
        <f>'ANEXOII Quadro Resumo Pontuação'!$B$8</f>
        <v>1</v>
      </c>
      <c r="J55" s="80">
        <f>I55*H55</f>
        <v>0</v>
      </c>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row>
    <row r="56" spans="1:76" ht="42" customHeight="1">
      <c r="A56" s="69"/>
      <c r="B56" s="70" t="s">
        <v>121</v>
      </c>
      <c r="C56" s="84"/>
      <c r="D56" s="85"/>
      <c r="E56" s="85"/>
      <c r="F56" s="88">
        <v>10</v>
      </c>
      <c r="G56" s="99"/>
      <c r="H56" s="87">
        <f>SUM(H57:H59)</f>
        <v>0</v>
      </c>
      <c r="I56" s="88">
        <f>'ANEXOII Quadro Resumo Pontuação'!B9</f>
        <v>2</v>
      </c>
      <c r="J56" s="72">
        <f>IF(SUM(J57:J59)&gt;F56*I56,F56*I56,SUM(J57:J59))</f>
        <v>0</v>
      </c>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row>
    <row r="57" spans="1:76" ht="36.75" customHeight="1">
      <c r="A57" s="74">
        <v>47</v>
      </c>
      <c r="B57" s="75" t="s">
        <v>122</v>
      </c>
      <c r="C57" s="76">
        <f>F57/E57</f>
        <v>0.20833333333333334</v>
      </c>
      <c r="D57" s="77" t="s">
        <v>60</v>
      </c>
      <c r="E57" s="97">
        <v>48</v>
      </c>
      <c r="F57" s="78">
        <v>10</v>
      </c>
      <c r="G57" s="98"/>
      <c r="H57" s="80">
        <f>IF(G57*C57&gt;F57,F57,G57*C57)</f>
        <v>0</v>
      </c>
      <c r="I57" s="78">
        <f>'ANEXOII Quadro Resumo Pontuação'!$B$9</f>
        <v>2</v>
      </c>
      <c r="J57" s="80">
        <f>I57*H57</f>
        <v>0</v>
      </c>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row>
    <row r="58" spans="1:76" ht="36.75" customHeight="1">
      <c r="A58" s="74">
        <v>48</v>
      </c>
      <c r="B58" s="75" t="s">
        <v>123</v>
      </c>
      <c r="C58" s="76">
        <f>F58/E58</f>
        <v>0.1388888888888889</v>
      </c>
      <c r="D58" s="77" t="s">
        <v>60</v>
      </c>
      <c r="E58" s="97">
        <v>72</v>
      </c>
      <c r="F58" s="78">
        <v>10</v>
      </c>
      <c r="G58" s="98"/>
      <c r="H58" s="80">
        <f>IF(G58*C58&gt;F58,F58,G58*C58)</f>
        <v>0</v>
      </c>
      <c r="I58" s="78">
        <f>'ANEXOII Quadro Resumo Pontuação'!$B$9</f>
        <v>2</v>
      </c>
      <c r="J58" s="80">
        <f>I58*H58</f>
        <v>0</v>
      </c>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row>
    <row r="59" spans="1:76" ht="36.75" customHeight="1">
      <c r="A59" s="74">
        <v>49</v>
      </c>
      <c r="B59" s="75" t="s">
        <v>124</v>
      </c>
      <c r="C59" s="76">
        <f>F59/E59</f>
        <v>0.1</v>
      </c>
      <c r="D59" s="77" t="s">
        <v>60</v>
      </c>
      <c r="E59" s="97">
        <v>100</v>
      </c>
      <c r="F59" s="78">
        <v>10</v>
      </c>
      <c r="G59" s="98"/>
      <c r="H59" s="80">
        <f>IF(G59*C59&gt;F59,F59,G59*C59)</f>
        <v>0</v>
      </c>
      <c r="I59" s="78">
        <f>'ANEXOII Quadro Resumo Pontuação'!$B$9</f>
        <v>2</v>
      </c>
      <c r="J59" s="80">
        <f>I59*H59</f>
        <v>0</v>
      </c>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row>
    <row r="60" spans="1:76" ht="42" customHeight="1">
      <c r="A60" s="69"/>
      <c r="B60" s="70" t="s">
        <v>125</v>
      </c>
      <c r="C60" s="84"/>
      <c r="D60" s="85"/>
      <c r="E60" s="85"/>
      <c r="F60" s="88">
        <v>10</v>
      </c>
      <c r="G60" s="99"/>
      <c r="H60" s="87">
        <f>SUM(H62:H66)</f>
        <v>0</v>
      </c>
      <c r="I60" s="88">
        <f>'ANEXOII Quadro Resumo Pontuação'!B10</f>
        <v>1</v>
      </c>
      <c r="J60" s="72">
        <f>IF(SUM(J62:J66)&gt;F60*I60,F60*I60,SUM(J61:J66))</f>
        <v>0</v>
      </c>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row>
    <row r="61" spans="1:76" ht="36.75" customHeight="1">
      <c r="A61" s="74">
        <v>50</v>
      </c>
      <c r="B61" s="75" t="s">
        <v>126</v>
      </c>
      <c r="C61" s="76">
        <f aca="true" t="shared" si="9" ref="C61:C66">F61/E61</f>
        <v>0.5</v>
      </c>
      <c r="D61" s="77" t="s">
        <v>127</v>
      </c>
      <c r="E61" s="97">
        <v>20</v>
      </c>
      <c r="F61" s="78">
        <v>10</v>
      </c>
      <c r="G61" s="98"/>
      <c r="H61" s="80">
        <f aca="true" t="shared" si="10" ref="H61:H66">IF(G61*C61&gt;F61,F61,G61*C61)</f>
        <v>0</v>
      </c>
      <c r="I61" s="78">
        <f>'ANEXOII Quadro Resumo Pontuação'!$B$10</f>
        <v>1</v>
      </c>
      <c r="J61" s="80">
        <f aca="true" t="shared" si="11" ref="J61:J66">I61*H61</f>
        <v>0</v>
      </c>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row>
    <row r="62" spans="1:76" ht="36.75" customHeight="1">
      <c r="A62" s="74">
        <v>51</v>
      </c>
      <c r="B62" s="75" t="s">
        <v>128</v>
      </c>
      <c r="C62" s="76">
        <f t="shared" si="9"/>
        <v>0.5</v>
      </c>
      <c r="D62" s="77" t="s">
        <v>129</v>
      </c>
      <c r="E62" s="97">
        <v>20</v>
      </c>
      <c r="F62" s="78">
        <v>10</v>
      </c>
      <c r="G62" s="98"/>
      <c r="H62" s="80">
        <f t="shared" si="10"/>
        <v>0</v>
      </c>
      <c r="I62" s="78">
        <f>'ANEXOII Quadro Resumo Pontuação'!$B$10</f>
        <v>1</v>
      </c>
      <c r="J62" s="80">
        <f t="shared" si="11"/>
        <v>0</v>
      </c>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row>
    <row r="63" spans="1:76" ht="36.75" customHeight="1">
      <c r="A63" s="74">
        <v>52</v>
      </c>
      <c r="B63" s="75" t="s">
        <v>130</v>
      </c>
      <c r="C63" s="76">
        <f t="shared" si="9"/>
        <v>0.25</v>
      </c>
      <c r="D63" s="77" t="s">
        <v>127</v>
      </c>
      <c r="E63" s="97">
        <v>40</v>
      </c>
      <c r="F63" s="78">
        <v>10</v>
      </c>
      <c r="G63" s="98"/>
      <c r="H63" s="80">
        <f t="shared" si="10"/>
        <v>0</v>
      </c>
      <c r="I63" s="78">
        <f>'ANEXOII Quadro Resumo Pontuação'!$B$10</f>
        <v>1</v>
      </c>
      <c r="J63" s="80">
        <f t="shared" si="11"/>
        <v>0</v>
      </c>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row>
    <row r="64" spans="1:76" ht="36.75" customHeight="1">
      <c r="A64" s="74">
        <v>53</v>
      </c>
      <c r="B64" s="75" t="s">
        <v>131</v>
      </c>
      <c r="C64" s="76">
        <f t="shared" si="9"/>
        <v>0.125</v>
      </c>
      <c r="D64" s="77" t="s">
        <v>129</v>
      </c>
      <c r="E64" s="97">
        <v>80</v>
      </c>
      <c r="F64" s="78">
        <v>10</v>
      </c>
      <c r="G64" s="98"/>
      <c r="H64" s="80">
        <f t="shared" si="10"/>
        <v>0</v>
      </c>
      <c r="I64" s="78">
        <f>'ANEXOII Quadro Resumo Pontuação'!$B$10</f>
        <v>1</v>
      </c>
      <c r="J64" s="80">
        <f t="shared" si="11"/>
        <v>0</v>
      </c>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row>
    <row r="65" spans="1:76" ht="36.75" customHeight="1">
      <c r="A65" s="74">
        <v>54</v>
      </c>
      <c r="B65" s="75" t="s">
        <v>132</v>
      </c>
      <c r="C65" s="76">
        <f t="shared" si="9"/>
        <v>0.125</v>
      </c>
      <c r="D65" s="77" t="s">
        <v>127</v>
      </c>
      <c r="E65" s="97">
        <v>80</v>
      </c>
      <c r="F65" s="78">
        <v>10</v>
      </c>
      <c r="G65" s="98"/>
      <c r="H65" s="80">
        <f t="shared" si="10"/>
        <v>0</v>
      </c>
      <c r="I65" s="78">
        <f>'ANEXOII Quadro Resumo Pontuação'!$B$10</f>
        <v>1</v>
      </c>
      <c r="J65" s="80">
        <f t="shared" si="11"/>
        <v>0</v>
      </c>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row>
    <row r="66" spans="1:76" ht="36.75" customHeight="1">
      <c r="A66" s="74">
        <v>55</v>
      </c>
      <c r="B66" s="75" t="s">
        <v>133</v>
      </c>
      <c r="C66" s="76">
        <f t="shared" si="9"/>
        <v>0.25</v>
      </c>
      <c r="D66" s="77" t="s">
        <v>127</v>
      </c>
      <c r="E66" s="97">
        <v>40</v>
      </c>
      <c r="F66" s="78">
        <v>10</v>
      </c>
      <c r="G66" s="98"/>
      <c r="H66" s="80">
        <f t="shared" si="10"/>
        <v>0</v>
      </c>
      <c r="I66" s="78">
        <f>'ANEXOII Quadro Resumo Pontuação'!$B$10</f>
        <v>1</v>
      </c>
      <c r="J66" s="80">
        <f t="shared" si="11"/>
        <v>0</v>
      </c>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row>
    <row r="67" spans="1:76" ht="42" customHeight="1">
      <c r="A67" s="69"/>
      <c r="B67" s="70" t="s">
        <v>134</v>
      </c>
      <c r="C67" s="84"/>
      <c r="D67" s="85"/>
      <c r="E67" s="85"/>
      <c r="F67" s="88">
        <v>10</v>
      </c>
      <c r="G67" s="99"/>
      <c r="H67" s="87">
        <f>SUM(H68)</f>
        <v>0</v>
      </c>
      <c r="I67" s="88">
        <f>'ANEXOII Quadro Resumo Pontuação'!B11</f>
        <v>1</v>
      </c>
      <c r="J67" s="72">
        <f>IF(SUM(J68)&gt;F67*I67,F67*I67,SUM(J68))</f>
        <v>0</v>
      </c>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row>
    <row r="68" spans="1:76" ht="36.75" customHeight="1">
      <c r="A68" s="74">
        <v>56</v>
      </c>
      <c r="B68" s="75" t="s">
        <v>135</v>
      </c>
      <c r="C68" s="76">
        <f>F68/E68</f>
        <v>10</v>
      </c>
      <c r="D68" s="77" t="s">
        <v>136</v>
      </c>
      <c r="E68" s="97">
        <v>1</v>
      </c>
      <c r="F68" s="78">
        <v>10</v>
      </c>
      <c r="G68" s="98"/>
      <c r="H68" s="80">
        <f>IF(G68*C68&gt;F68,F68,G68*C68)</f>
        <v>0</v>
      </c>
      <c r="I68" s="78">
        <f>'ANEXOII Quadro Resumo Pontuação'!$B$11</f>
        <v>1</v>
      </c>
      <c r="J68" s="80">
        <f>I68*H68</f>
        <v>0</v>
      </c>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row>
    <row r="69" spans="1:10" s="60" customFormat="1" ht="56.25" customHeight="1">
      <c r="A69" s="66"/>
      <c r="B69" s="67" t="s">
        <v>41</v>
      </c>
      <c r="C69" s="66"/>
      <c r="D69" s="66"/>
      <c r="E69" s="66"/>
      <c r="F69" s="66"/>
      <c r="G69" s="67"/>
      <c r="H69" s="100"/>
      <c r="I69" s="66"/>
      <c r="J69" s="100"/>
    </row>
    <row r="70" spans="1:76" ht="42" customHeight="1">
      <c r="A70" s="69"/>
      <c r="B70" s="70" t="s">
        <v>137</v>
      </c>
      <c r="C70" s="84"/>
      <c r="D70" s="85"/>
      <c r="E70" s="85"/>
      <c r="F70" s="88">
        <v>10</v>
      </c>
      <c r="G70" s="99"/>
      <c r="H70" s="87">
        <f>SUM(H71:H77)</f>
        <v>0</v>
      </c>
      <c r="I70" s="88">
        <f>'ANEXOII Quadro Resumo Pontuação'!B14</f>
        <v>2</v>
      </c>
      <c r="J70" s="72">
        <f>IF(SUM(J71:J77)&gt;F70*I70,F70*I70,SUM(J71:J77))</f>
        <v>0</v>
      </c>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row>
    <row r="71" spans="1:76" ht="36.75" customHeight="1">
      <c r="A71" s="74">
        <v>57</v>
      </c>
      <c r="B71" s="75" t="s">
        <v>138</v>
      </c>
      <c r="C71" s="76">
        <f aca="true" t="shared" si="12" ref="C71:C77">F71/E71</f>
        <v>0.125</v>
      </c>
      <c r="D71" s="77" t="s">
        <v>139</v>
      </c>
      <c r="E71" s="97">
        <v>80</v>
      </c>
      <c r="F71" s="78">
        <v>10</v>
      </c>
      <c r="G71" s="98"/>
      <c r="H71" s="80">
        <f aca="true" t="shared" si="13" ref="H71:H77">IF(G71*C71&gt;F71,F71,G71*C71)</f>
        <v>0</v>
      </c>
      <c r="I71" s="78">
        <f>'ANEXOII Quadro Resumo Pontuação'!$B$14</f>
        <v>2</v>
      </c>
      <c r="J71" s="80">
        <f aca="true" t="shared" si="14" ref="J71:J77">I71*H71</f>
        <v>0</v>
      </c>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row>
    <row r="72" spans="1:76" ht="36.75" customHeight="1">
      <c r="A72" s="74">
        <v>58</v>
      </c>
      <c r="B72" s="75" t="s">
        <v>140</v>
      </c>
      <c r="C72" s="76">
        <f t="shared" si="12"/>
        <v>0.16666666666666666</v>
      </c>
      <c r="D72" s="77" t="s">
        <v>139</v>
      </c>
      <c r="E72" s="97">
        <v>60</v>
      </c>
      <c r="F72" s="78">
        <v>10</v>
      </c>
      <c r="G72" s="98"/>
      <c r="H72" s="80">
        <f t="shared" si="13"/>
        <v>0</v>
      </c>
      <c r="I72" s="78">
        <f>'ANEXOII Quadro Resumo Pontuação'!$B$14</f>
        <v>2</v>
      </c>
      <c r="J72" s="80">
        <f t="shared" si="14"/>
        <v>0</v>
      </c>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row>
    <row r="73" spans="1:76" ht="36.75" customHeight="1">
      <c r="A73" s="74">
        <v>59</v>
      </c>
      <c r="B73" s="75" t="s">
        <v>141</v>
      </c>
      <c r="C73" s="76">
        <f t="shared" si="12"/>
        <v>0.25</v>
      </c>
      <c r="D73" s="77" t="s">
        <v>139</v>
      </c>
      <c r="E73" s="97">
        <v>40</v>
      </c>
      <c r="F73" s="78">
        <v>10</v>
      </c>
      <c r="G73" s="98"/>
      <c r="H73" s="80">
        <f t="shared" si="13"/>
        <v>0</v>
      </c>
      <c r="I73" s="78">
        <f>'ANEXOII Quadro Resumo Pontuação'!$B$14</f>
        <v>2</v>
      </c>
      <c r="J73" s="80">
        <f t="shared" si="14"/>
        <v>0</v>
      </c>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row>
    <row r="74" spans="1:76" ht="36.75" customHeight="1">
      <c r="A74" s="74">
        <v>60</v>
      </c>
      <c r="B74" s="75" t="s">
        <v>142</v>
      </c>
      <c r="C74" s="76">
        <f t="shared" si="12"/>
        <v>0.16666666666666666</v>
      </c>
      <c r="D74" s="77" t="s">
        <v>143</v>
      </c>
      <c r="E74" s="97">
        <v>60</v>
      </c>
      <c r="F74" s="78">
        <v>10</v>
      </c>
      <c r="G74" s="98"/>
      <c r="H74" s="80">
        <f t="shared" si="13"/>
        <v>0</v>
      </c>
      <c r="I74" s="78">
        <f>'ANEXOII Quadro Resumo Pontuação'!$B$14</f>
        <v>2</v>
      </c>
      <c r="J74" s="80">
        <f t="shared" si="14"/>
        <v>0</v>
      </c>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row>
    <row r="75" spans="1:76" ht="36.75" customHeight="1">
      <c r="A75" s="74">
        <v>61</v>
      </c>
      <c r="B75" s="75" t="s">
        <v>144</v>
      </c>
      <c r="C75" s="76">
        <f t="shared" si="12"/>
        <v>0.16666666666666666</v>
      </c>
      <c r="D75" s="77" t="s">
        <v>139</v>
      </c>
      <c r="E75" s="97">
        <v>60</v>
      </c>
      <c r="F75" s="78">
        <v>10</v>
      </c>
      <c r="G75" s="98"/>
      <c r="H75" s="80">
        <f t="shared" si="13"/>
        <v>0</v>
      </c>
      <c r="I75" s="78">
        <f>'ANEXOII Quadro Resumo Pontuação'!$B$14</f>
        <v>2</v>
      </c>
      <c r="J75" s="80">
        <f t="shared" si="14"/>
        <v>0</v>
      </c>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row>
    <row r="76" spans="1:10" s="81" customFormat="1" ht="36.75" customHeight="1">
      <c r="A76" s="74">
        <v>62</v>
      </c>
      <c r="B76" s="75" t="s">
        <v>145</v>
      </c>
      <c r="C76" s="76">
        <f t="shared" si="12"/>
        <v>0.16666666666666666</v>
      </c>
      <c r="D76" s="77" t="s">
        <v>78</v>
      </c>
      <c r="E76" s="97">
        <v>60</v>
      </c>
      <c r="F76" s="78">
        <v>10</v>
      </c>
      <c r="G76" s="98"/>
      <c r="H76" s="80">
        <f t="shared" si="13"/>
        <v>0</v>
      </c>
      <c r="I76" s="78">
        <f>'ANEXOII Quadro Resumo Pontuação'!$B$14</f>
        <v>2</v>
      </c>
      <c r="J76" s="80">
        <f t="shared" si="14"/>
        <v>0</v>
      </c>
    </row>
    <row r="77" spans="1:76" ht="36.75" customHeight="1">
      <c r="A77" s="74">
        <v>63</v>
      </c>
      <c r="B77" s="75" t="s">
        <v>146</v>
      </c>
      <c r="C77" s="76">
        <f t="shared" si="12"/>
        <v>0.08333333333333333</v>
      </c>
      <c r="D77" s="77" t="s">
        <v>60</v>
      </c>
      <c r="E77" s="97">
        <v>120</v>
      </c>
      <c r="F77" s="78">
        <v>10</v>
      </c>
      <c r="G77" s="98"/>
      <c r="H77" s="80">
        <f t="shared" si="13"/>
        <v>0</v>
      </c>
      <c r="I77" s="78">
        <f>'ANEXOII Quadro Resumo Pontuação'!$B$14</f>
        <v>2</v>
      </c>
      <c r="J77" s="80">
        <f t="shared" si="14"/>
        <v>0</v>
      </c>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row>
    <row r="78" spans="1:76" ht="42" customHeight="1">
      <c r="A78" s="69"/>
      <c r="B78" s="70" t="s">
        <v>147</v>
      </c>
      <c r="C78" s="84"/>
      <c r="D78" s="85"/>
      <c r="E78" s="85"/>
      <c r="F78" s="88">
        <v>10</v>
      </c>
      <c r="G78" s="99"/>
      <c r="H78" s="87">
        <f>SUM(H79:H80)</f>
        <v>0</v>
      </c>
      <c r="I78" s="88">
        <f>'ANEXOII Quadro Resumo Pontuação'!B15</f>
        <v>1</v>
      </c>
      <c r="J78" s="72">
        <f>IF(SUM(J79:J80)&gt;F78*I78,F78*I78,SUM(J79:J80))</f>
        <v>0</v>
      </c>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row>
    <row r="79" spans="1:76" ht="36.75" customHeight="1">
      <c r="A79" s="74">
        <v>64</v>
      </c>
      <c r="B79" s="75" t="s">
        <v>148</v>
      </c>
      <c r="C79" s="76">
        <f>F79/E79</f>
        <v>10</v>
      </c>
      <c r="D79" s="77" t="s">
        <v>149</v>
      </c>
      <c r="E79" s="97">
        <v>1</v>
      </c>
      <c r="F79" s="78">
        <v>10</v>
      </c>
      <c r="G79" s="98"/>
      <c r="H79" s="80">
        <f>IF(G79*C79&gt;F79,F79,G79*C79)</f>
        <v>0</v>
      </c>
      <c r="I79" s="78">
        <f>'ANEXOII Quadro Resumo Pontuação'!$B$15</f>
        <v>1</v>
      </c>
      <c r="J79" s="80">
        <f>I79*H79</f>
        <v>0</v>
      </c>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row>
    <row r="80" spans="1:76" ht="36.75" customHeight="1">
      <c r="A80" s="74">
        <v>65</v>
      </c>
      <c r="B80" s="75" t="s">
        <v>150</v>
      </c>
      <c r="C80" s="76">
        <f>F80/E80</f>
        <v>2</v>
      </c>
      <c r="D80" s="77" t="s">
        <v>151</v>
      </c>
      <c r="E80" s="97">
        <v>5</v>
      </c>
      <c r="F80" s="78">
        <v>10</v>
      </c>
      <c r="G80" s="98"/>
      <c r="H80" s="80">
        <f>IF(G80*C80&gt;F80,F80,G80*C80)</f>
        <v>0</v>
      </c>
      <c r="I80" s="78">
        <f>'ANEXOII Quadro Resumo Pontuação'!$B$15</f>
        <v>1</v>
      </c>
      <c r="J80" s="80">
        <f>I80*H80</f>
        <v>0</v>
      </c>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row>
    <row r="81" spans="1:76" ht="42" customHeight="1">
      <c r="A81" s="69"/>
      <c r="B81" s="70" t="s">
        <v>152</v>
      </c>
      <c r="C81" s="84"/>
      <c r="D81" s="85"/>
      <c r="E81" s="85"/>
      <c r="F81" s="88">
        <v>10</v>
      </c>
      <c r="G81" s="99"/>
      <c r="H81" s="87">
        <f>SUM(H82:H84)</f>
        <v>0</v>
      </c>
      <c r="I81" s="88">
        <f>'ANEXOII Quadro Resumo Pontuação'!B16</f>
        <v>2</v>
      </c>
      <c r="J81" s="72">
        <f>IF(SUM(J82:J84)&gt;F81*I81,F81*I81,SUM(J82:J84))</f>
        <v>0</v>
      </c>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row>
    <row r="82" spans="1:10" s="81" customFormat="1" ht="36.75" customHeight="1">
      <c r="A82" s="74">
        <v>66</v>
      </c>
      <c r="B82" s="75" t="s">
        <v>153</v>
      </c>
      <c r="C82" s="76">
        <f>F82/E82</f>
        <v>1</v>
      </c>
      <c r="D82" s="77" t="s">
        <v>154</v>
      </c>
      <c r="E82" s="97">
        <v>10</v>
      </c>
      <c r="F82" s="78">
        <v>10</v>
      </c>
      <c r="G82" s="98"/>
      <c r="H82" s="80">
        <f>IF(G82*C82&gt;F82,F82,G82*C82)</f>
        <v>0</v>
      </c>
      <c r="I82" s="78">
        <f>'ANEXOII Quadro Resumo Pontuação'!$B$16</f>
        <v>2</v>
      </c>
      <c r="J82" s="80">
        <f>I82*H82</f>
        <v>0</v>
      </c>
    </row>
    <row r="83" spans="1:10" s="81" customFormat="1" ht="36.75" customHeight="1">
      <c r="A83" s="74">
        <v>67</v>
      </c>
      <c r="B83" s="75" t="s">
        <v>155</v>
      </c>
      <c r="C83" s="76">
        <f>F83/E83</f>
        <v>2</v>
      </c>
      <c r="D83" s="77" t="s">
        <v>154</v>
      </c>
      <c r="E83" s="97">
        <v>5</v>
      </c>
      <c r="F83" s="78">
        <v>10</v>
      </c>
      <c r="G83" s="98"/>
      <c r="H83" s="80">
        <f>IF(G83*C83&gt;F83,F83,G83*C83)</f>
        <v>0</v>
      </c>
      <c r="I83" s="78">
        <f>'ANEXOII Quadro Resumo Pontuação'!$B$16</f>
        <v>2</v>
      </c>
      <c r="J83" s="80">
        <f>I83*H83</f>
        <v>0</v>
      </c>
    </row>
    <row r="84" spans="1:76" ht="36.75" customHeight="1">
      <c r="A84" s="74">
        <v>68</v>
      </c>
      <c r="B84" s="75" t="s">
        <v>156</v>
      </c>
      <c r="C84" s="76">
        <f>F84/E84</f>
        <v>0.20833333333333334</v>
      </c>
      <c r="D84" s="77" t="s">
        <v>60</v>
      </c>
      <c r="E84" s="97">
        <v>48</v>
      </c>
      <c r="F84" s="78">
        <v>10</v>
      </c>
      <c r="G84" s="98"/>
      <c r="H84" s="80">
        <f>IF(G84*C84&gt;F84,F84,G84*C84)</f>
        <v>0</v>
      </c>
      <c r="I84" s="78">
        <f>'ANEXOII Quadro Resumo Pontuação'!$B$16</f>
        <v>2</v>
      </c>
      <c r="J84" s="80">
        <f>I84*H84</f>
        <v>0</v>
      </c>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row>
    <row r="85" spans="1:76" ht="42" customHeight="1">
      <c r="A85" s="69"/>
      <c r="B85" s="70" t="s">
        <v>157</v>
      </c>
      <c r="C85" s="84"/>
      <c r="D85" s="85"/>
      <c r="E85" s="85"/>
      <c r="F85" s="88">
        <v>10</v>
      </c>
      <c r="G85" s="99"/>
      <c r="H85" s="87">
        <f>SUM(H86:H88)</f>
        <v>0</v>
      </c>
      <c r="I85" s="88">
        <f>'ANEXOII Quadro Resumo Pontuação'!B17</f>
        <v>1</v>
      </c>
      <c r="J85" s="72">
        <f>IF(SUM(J86:J88)&gt;F85*I85,F85*I85,SUM(J86:J88))</f>
        <v>0</v>
      </c>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row>
    <row r="86" spans="1:10" s="81" customFormat="1" ht="36.75" customHeight="1">
      <c r="A86" s="74">
        <v>69</v>
      </c>
      <c r="B86" s="75" t="s">
        <v>158</v>
      </c>
      <c r="C86" s="76">
        <f>F86/E86</f>
        <v>2.5</v>
      </c>
      <c r="D86" s="77" t="s">
        <v>159</v>
      </c>
      <c r="E86" s="97">
        <v>4</v>
      </c>
      <c r="F86" s="78">
        <v>10</v>
      </c>
      <c r="G86" s="98"/>
      <c r="H86" s="80">
        <f>IF(G86*C86&gt;F86,F86,G86*C86)</f>
        <v>0</v>
      </c>
      <c r="I86" s="78">
        <f>'ANEXOII Quadro Resumo Pontuação'!$B$17</f>
        <v>1</v>
      </c>
      <c r="J86" s="80">
        <f>I86*H86</f>
        <v>0</v>
      </c>
    </row>
    <row r="87" spans="1:11" s="81" customFormat="1" ht="36.75" customHeight="1">
      <c r="A87" s="74">
        <v>70</v>
      </c>
      <c r="B87" s="75" t="s">
        <v>160</v>
      </c>
      <c r="C87" s="76">
        <f>F87/E87</f>
        <v>2</v>
      </c>
      <c r="D87" s="77" t="s">
        <v>159</v>
      </c>
      <c r="E87" s="97">
        <v>5</v>
      </c>
      <c r="F87" s="78">
        <v>10</v>
      </c>
      <c r="G87" s="98"/>
      <c r="H87" s="80">
        <f>IF(G87*C87&gt;F87,F87,G87*C87)</f>
        <v>0</v>
      </c>
      <c r="I87" s="78">
        <f>'ANEXOII Quadro Resumo Pontuação'!$B$17</f>
        <v>1</v>
      </c>
      <c r="J87" s="80">
        <f>I87*H87</f>
        <v>0</v>
      </c>
      <c r="K87" s="73"/>
    </row>
    <row r="88" spans="1:11" s="81" customFormat="1" ht="36.75" customHeight="1">
      <c r="A88" s="74">
        <v>71</v>
      </c>
      <c r="B88" s="75" t="s">
        <v>161</v>
      </c>
      <c r="C88" s="76">
        <f>F88/E88</f>
        <v>0.16666666666666666</v>
      </c>
      <c r="D88" s="77" t="s">
        <v>60</v>
      </c>
      <c r="E88" s="97">
        <v>60</v>
      </c>
      <c r="F88" s="78">
        <v>10</v>
      </c>
      <c r="G88" s="98"/>
      <c r="H88" s="80">
        <f>IF(G88*C88&gt;F88,F88,G88*C88)</f>
        <v>0</v>
      </c>
      <c r="I88" s="78">
        <f>'ANEXOII Quadro Resumo Pontuação'!$B$17</f>
        <v>1</v>
      </c>
      <c r="J88" s="80">
        <f>I88*H88</f>
        <v>0</v>
      </c>
      <c r="K88" s="73"/>
    </row>
    <row r="89" spans="1:76" ht="36.75" customHeight="1">
      <c r="A89" s="69"/>
      <c r="B89" s="70" t="s">
        <v>162</v>
      </c>
      <c r="C89" s="84"/>
      <c r="D89" s="85"/>
      <c r="E89" s="85"/>
      <c r="F89" s="88">
        <v>10</v>
      </c>
      <c r="G89" s="99"/>
      <c r="H89" s="87">
        <f>SUM(H90:H93)</f>
        <v>0</v>
      </c>
      <c r="I89" s="88">
        <f>'ANEXOII Quadro Resumo Pontuação'!B18</f>
        <v>2</v>
      </c>
      <c r="J89" s="72">
        <f>IF(SUM(J90:J93)&gt;F89*I89,F89*I89,SUM(J90:J93))</f>
        <v>0</v>
      </c>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row>
    <row r="90" spans="1:76" ht="42" customHeight="1">
      <c r="A90" s="74">
        <v>72</v>
      </c>
      <c r="B90" s="75" t="s">
        <v>163</v>
      </c>
      <c r="C90" s="76">
        <f>F90/E90</f>
        <v>2.5</v>
      </c>
      <c r="D90" s="77" t="s">
        <v>159</v>
      </c>
      <c r="E90" s="97">
        <v>4</v>
      </c>
      <c r="F90" s="78">
        <v>10</v>
      </c>
      <c r="G90" s="98"/>
      <c r="H90" s="80">
        <f>IF(G90*C90&gt;F90,F90,G90*C90)</f>
        <v>0</v>
      </c>
      <c r="I90" s="78">
        <f>'ANEXOII Quadro Resumo Pontuação'!$B$18</f>
        <v>2</v>
      </c>
      <c r="J90" s="80">
        <f>I90*H90</f>
        <v>0</v>
      </c>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row>
    <row r="91" spans="1:11" s="81" customFormat="1" ht="36.75" customHeight="1">
      <c r="A91" s="74">
        <v>73</v>
      </c>
      <c r="B91" s="75" t="s">
        <v>164</v>
      </c>
      <c r="C91" s="76">
        <f>F91/E91</f>
        <v>1.25</v>
      </c>
      <c r="D91" s="77" t="s">
        <v>159</v>
      </c>
      <c r="E91" s="97">
        <v>8</v>
      </c>
      <c r="F91" s="78">
        <v>10</v>
      </c>
      <c r="G91" s="98"/>
      <c r="H91" s="80">
        <f>IF(G91*C91&gt;F91,F91,G91*C91)</f>
        <v>0</v>
      </c>
      <c r="I91" s="78">
        <f>'ANEXOII Quadro Resumo Pontuação'!$B$18</f>
        <v>2</v>
      </c>
      <c r="J91" s="80">
        <f>I91*H91</f>
        <v>0</v>
      </c>
      <c r="K91" s="73"/>
    </row>
    <row r="92" spans="1:76" ht="36.75" customHeight="1">
      <c r="A92" s="74">
        <v>74</v>
      </c>
      <c r="B92" s="75" t="s">
        <v>80</v>
      </c>
      <c r="C92" s="76">
        <f>F92/E92</f>
        <v>5</v>
      </c>
      <c r="D92" s="77" t="s">
        <v>81</v>
      </c>
      <c r="E92" s="77">
        <v>2</v>
      </c>
      <c r="F92" s="78">
        <v>10</v>
      </c>
      <c r="G92" s="79"/>
      <c r="H92" s="80">
        <f>IF(G92*C92&gt;F92,F92,G92*C92)</f>
        <v>0</v>
      </c>
      <c r="I92" s="78">
        <f>'ANEXOII Quadro Resumo Pontuação'!$B$18</f>
        <v>2</v>
      </c>
      <c r="J92" s="80">
        <f>I92*H92</f>
        <v>0</v>
      </c>
      <c r="K92" s="81"/>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row>
    <row r="93" spans="1:10" s="81" customFormat="1" ht="36.75" customHeight="1">
      <c r="A93" s="74">
        <v>75</v>
      </c>
      <c r="B93" s="75" t="s">
        <v>82</v>
      </c>
      <c r="C93" s="76">
        <f>F93/E93</f>
        <v>2</v>
      </c>
      <c r="D93" s="77" t="s">
        <v>165</v>
      </c>
      <c r="E93" s="77">
        <v>5</v>
      </c>
      <c r="F93" s="78">
        <v>10</v>
      </c>
      <c r="G93" s="79"/>
      <c r="H93" s="80">
        <f>IF(G93*C93&gt;F93,F93,G93*C93)</f>
        <v>0</v>
      </c>
      <c r="I93" s="78">
        <f>'ANEXOII Quadro Resumo Pontuação'!$B$18</f>
        <v>2</v>
      </c>
      <c r="J93" s="80">
        <f>I93*H93</f>
        <v>0</v>
      </c>
    </row>
    <row r="94" spans="1:76" ht="36.75" customHeight="1">
      <c r="A94" s="69"/>
      <c r="B94" s="70" t="s">
        <v>166</v>
      </c>
      <c r="C94" s="84"/>
      <c r="D94" s="85"/>
      <c r="E94" s="85"/>
      <c r="F94" s="88">
        <v>10</v>
      </c>
      <c r="G94" s="99"/>
      <c r="H94" s="87">
        <f>SUM(H95:H96)</f>
        <v>0</v>
      </c>
      <c r="I94" s="88">
        <f>'ANEXOII Quadro Resumo Pontuação'!B19</f>
        <v>1</v>
      </c>
      <c r="J94" s="72">
        <f>IF(SUM(J95:J96)&gt;F94*I94,F94*I94,SUM(J95:J96))</f>
        <v>0</v>
      </c>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row>
    <row r="95" spans="1:76" ht="36.75" customHeight="1">
      <c r="A95" s="74">
        <v>76</v>
      </c>
      <c r="B95" s="75" t="s">
        <v>167</v>
      </c>
      <c r="C95" s="76">
        <f>F95/E95</f>
        <v>1</v>
      </c>
      <c r="D95" s="77" t="s">
        <v>69</v>
      </c>
      <c r="E95" s="97">
        <v>10</v>
      </c>
      <c r="F95" s="78">
        <v>10</v>
      </c>
      <c r="G95" s="98"/>
      <c r="H95" s="80">
        <f>IF(G95*C95&gt;F95,F95,G95*C95)</f>
        <v>0</v>
      </c>
      <c r="I95" s="78">
        <f>'ANEXOII Quadro Resumo Pontuação'!$B$19</f>
        <v>1</v>
      </c>
      <c r="J95" s="80">
        <f>I95*H95</f>
        <v>0</v>
      </c>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row>
    <row r="96" spans="1:76" ht="36.75" customHeight="1">
      <c r="A96" s="74">
        <v>77</v>
      </c>
      <c r="B96" s="75" t="s">
        <v>168</v>
      </c>
      <c r="C96" s="76">
        <f>F96/E96</f>
        <v>0.125</v>
      </c>
      <c r="D96" s="77" t="s">
        <v>69</v>
      </c>
      <c r="E96" s="97">
        <v>80</v>
      </c>
      <c r="F96" s="78">
        <v>10</v>
      </c>
      <c r="G96" s="98"/>
      <c r="H96" s="80">
        <f>IF(G96*C96&gt;F96,F96,G96*C96)</f>
        <v>0</v>
      </c>
      <c r="I96" s="78">
        <f>'ANEXOII Quadro Resumo Pontuação'!$B$19</f>
        <v>1</v>
      </c>
      <c r="J96" s="80">
        <f>I96*H96</f>
        <v>0</v>
      </c>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row>
    <row r="97" spans="1:76" ht="36.75" customHeight="1">
      <c r="A97" s="69"/>
      <c r="B97" s="70" t="s">
        <v>169</v>
      </c>
      <c r="C97" s="84"/>
      <c r="D97" s="85"/>
      <c r="E97" s="85"/>
      <c r="F97" s="88">
        <v>10</v>
      </c>
      <c r="G97" s="99"/>
      <c r="H97" s="87">
        <f>SUM(H98:H99)</f>
        <v>0</v>
      </c>
      <c r="I97" s="88">
        <f>'ANEXOII Quadro Resumo Pontuação'!$B$20</f>
        <v>1</v>
      </c>
      <c r="J97" s="72">
        <f>IF(SUM(J98:J99)&gt;F97*I97,F97*I97,SUM(J98:J99))</f>
        <v>0</v>
      </c>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row>
    <row r="98" spans="1:76" ht="42" customHeight="1">
      <c r="A98" s="74">
        <v>78</v>
      </c>
      <c r="B98" s="75" t="s">
        <v>170</v>
      </c>
      <c r="C98" s="76">
        <f>F98/E98</f>
        <v>10</v>
      </c>
      <c r="D98" s="77" t="s">
        <v>136</v>
      </c>
      <c r="E98" s="97">
        <v>1</v>
      </c>
      <c r="F98" s="78">
        <v>10</v>
      </c>
      <c r="G98" s="98"/>
      <c r="H98" s="80">
        <f>IF(G98*C98&gt;F98,F98,G98*C98)</f>
        <v>0</v>
      </c>
      <c r="I98" s="78">
        <f>'ANEXOII Quadro Resumo Pontuação'!$B$20</f>
        <v>1</v>
      </c>
      <c r="J98" s="80">
        <f>I98*H98</f>
        <v>0</v>
      </c>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row>
    <row r="99" spans="1:10" s="81" customFormat="1" ht="36.75" customHeight="1">
      <c r="A99" s="74">
        <v>79</v>
      </c>
      <c r="B99" s="75" t="s">
        <v>171</v>
      </c>
      <c r="C99" s="76">
        <f>F99/E99</f>
        <v>1</v>
      </c>
      <c r="D99" s="77" t="s">
        <v>92</v>
      </c>
      <c r="E99" s="78">
        <v>10</v>
      </c>
      <c r="F99" s="78">
        <v>10</v>
      </c>
      <c r="G99" s="79"/>
      <c r="H99" s="80">
        <f>IF(G99*C99&gt;F99,F99,G99*C99)</f>
        <v>0</v>
      </c>
      <c r="I99" s="78">
        <f>'ANEXOII Quadro Resumo Pontuação'!$B$5</f>
        <v>1</v>
      </c>
      <c r="J99" s="80">
        <f>I99*H99</f>
        <v>0</v>
      </c>
    </row>
    <row r="100" spans="1:76" ht="36.75" customHeight="1">
      <c r="A100" s="66"/>
      <c r="B100" s="67" t="s">
        <v>45</v>
      </c>
      <c r="C100" s="66"/>
      <c r="D100" s="66"/>
      <c r="E100" s="66"/>
      <c r="F100" s="66"/>
      <c r="G100" s="67"/>
      <c r="H100" s="100"/>
      <c r="I100" s="66"/>
      <c r="J100" s="100"/>
      <c r="K100" s="60"/>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row>
    <row r="101" spans="1:11" s="60" customFormat="1" ht="36" customHeight="1">
      <c r="A101" s="69"/>
      <c r="B101" s="70" t="s">
        <v>172</v>
      </c>
      <c r="C101" s="84"/>
      <c r="D101" s="85"/>
      <c r="E101" s="85"/>
      <c r="F101" s="88">
        <v>10</v>
      </c>
      <c r="G101" s="99"/>
      <c r="H101" s="87">
        <f>SUM(H102:H103)</f>
        <v>0</v>
      </c>
      <c r="I101" s="88">
        <f>'ANEXOII Quadro Resumo Pontuação'!$B$23</f>
        <v>1</v>
      </c>
      <c r="J101" s="72">
        <f>IF(SUM(J102:J103)&gt;F101*I101,F101*I101,SUM(J102:J103))</f>
        <v>0</v>
      </c>
      <c r="K101" s="73"/>
    </row>
    <row r="102" spans="1:76" ht="42" customHeight="1">
      <c r="A102" s="74">
        <v>80</v>
      </c>
      <c r="B102" s="75" t="s">
        <v>173</v>
      </c>
      <c r="C102" s="76">
        <f>F102/E102</f>
        <v>10</v>
      </c>
      <c r="D102" s="77" t="s">
        <v>174</v>
      </c>
      <c r="E102" s="97">
        <v>1</v>
      </c>
      <c r="F102" s="78">
        <v>10</v>
      </c>
      <c r="G102" s="98"/>
      <c r="H102" s="80">
        <f>IF(G102*C102&gt;F102,F102,G102*C102)</f>
        <v>0</v>
      </c>
      <c r="I102" s="78">
        <f>'ANEXOII Quadro Resumo Pontuação'!$B$23</f>
        <v>1</v>
      </c>
      <c r="J102" s="80">
        <f>I102*H102</f>
        <v>0</v>
      </c>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row>
    <row r="103" spans="1:76" ht="36.75" customHeight="1">
      <c r="A103" s="74">
        <v>81</v>
      </c>
      <c r="B103" s="75" t="s">
        <v>175</v>
      </c>
      <c r="C103" s="76">
        <f>F103/E103</f>
        <v>10</v>
      </c>
      <c r="D103" s="77" t="s">
        <v>174</v>
      </c>
      <c r="E103" s="97">
        <v>1</v>
      </c>
      <c r="F103" s="78">
        <v>10</v>
      </c>
      <c r="G103" s="98"/>
      <c r="H103" s="80">
        <f>IF(G103*C103&gt;F103,F103,G103*C103)</f>
        <v>0</v>
      </c>
      <c r="I103" s="78">
        <f>'ANEXOII Quadro Resumo Pontuação'!$B$23</f>
        <v>1</v>
      </c>
      <c r="J103" s="80">
        <f>I103*H103</f>
        <v>0</v>
      </c>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row>
    <row r="104" spans="1:76" ht="36.75" customHeight="1">
      <c r="A104" s="69"/>
      <c r="B104" s="70" t="s">
        <v>176</v>
      </c>
      <c r="C104" s="84"/>
      <c r="D104" s="85"/>
      <c r="E104" s="85"/>
      <c r="F104" s="88">
        <v>10</v>
      </c>
      <c r="G104" s="99"/>
      <c r="H104" s="87">
        <f>SUM(H105:H115)</f>
        <v>0</v>
      </c>
      <c r="I104" s="88">
        <f>'ANEXOII Quadro Resumo Pontuação'!$B$24</f>
        <v>1</v>
      </c>
      <c r="J104" s="72">
        <f>IF(SUM(J105:J115)&gt;F104*I104,F104*I104,SUM(J105:J115))</f>
        <v>0</v>
      </c>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row>
    <row r="105" spans="1:76" ht="42" customHeight="1">
      <c r="A105" s="74">
        <v>82</v>
      </c>
      <c r="B105" s="75" t="s">
        <v>177</v>
      </c>
      <c r="C105" s="76">
        <f aca="true" t="shared" si="15" ref="C105:C115">F105/E105</f>
        <v>2.5</v>
      </c>
      <c r="D105" s="77" t="s">
        <v>178</v>
      </c>
      <c r="E105" s="97">
        <v>4</v>
      </c>
      <c r="F105" s="78">
        <v>10</v>
      </c>
      <c r="G105" s="98"/>
      <c r="H105" s="80">
        <f aca="true" t="shared" si="16" ref="H105:H115">IF(G105*C105&gt;F105,F105,G105*C105)</f>
        <v>0</v>
      </c>
      <c r="I105" s="78">
        <f>'ANEXOII Quadro Resumo Pontuação'!$B$24</f>
        <v>1</v>
      </c>
      <c r="J105" s="80">
        <f aca="true" t="shared" si="17" ref="J105:J115">I105*H105</f>
        <v>0</v>
      </c>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row>
    <row r="106" spans="1:76" ht="36.75" customHeight="1">
      <c r="A106" s="74">
        <v>83</v>
      </c>
      <c r="B106" s="75" t="s">
        <v>179</v>
      </c>
      <c r="C106" s="76">
        <f t="shared" si="15"/>
        <v>2.5</v>
      </c>
      <c r="D106" s="77" t="s">
        <v>178</v>
      </c>
      <c r="E106" s="97">
        <v>4</v>
      </c>
      <c r="F106" s="78">
        <v>10</v>
      </c>
      <c r="G106" s="98"/>
      <c r="H106" s="80">
        <f t="shared" si="16"/>
        <v>0</v>
      </c>
      <c r="I106" s="78">
        <f>'ANEXOII Quadro Resumo Pontuação'!$B$24</f>
        <v>1</v>
      </c>
      <c r="J106" s="80">
        <f t="shared" si="17"/>
        <v>0</v>
      </c>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row>
    <row r="107" spans="1:76" ht="36.75" customHeight="1">
      <c r="A107" s="74">
        <v>84</v>
      </c>
      <c r="B107" s="75" t="s">
        <v>180</v>
      </c>
      <c r="C107" s="76">
        <f t="shared" si="15"/>
        <v>2</v>
      </c>
      <c r="D107" s="77" t="s">
        <v>178</v>
      </c>
      <c r="E107" s="97">
        <v>5</v>
      </c>
      <c r="F107" s="78">
        <v>10</v>
      </c>
      <c r="G107" s="98"/>
      <c r="H107" s="80">
        <f t="shared" si="16"/>
        <v>0</v>
      </c>
      <c r="I107" s="78">
        <f>'ANEXOII Quadro Resumo Pontuação'!$B$24</f>
        <v>1</v>
      </c>
      <c r="J107" s="80">
        <f t="shared" si="17"/>
        <v>0</v>
      </c>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3"/>
      <c r="BX107" s="73"/>
    </row>
    <row r="108" spans="1:76" ht="36.75" customHeight="1">
      <c r="A108" s="74">
        <v>85</v>
      </c>
      <c r="B108" s="75" t="s">
        <v>181</v>
      </c>
      <c r="C108" s="76">
        <f t="shared" si="15"/>
        <v>0.5</v>
      </c>
      <c r="D108" s="77" t="s">
        <v>178</v>
      </c>
      <c r="E108" s="97">
        <v>20</v>
      </c>
      <c r="F108" s="78">
        <v>10</v>
      </c>
      <c r="G108" s="98"/>
      <c r="H108" s="80">
        <f t="shared" si="16"/>
        <v>0</v>
      </c>
      <c r="I108" s="78">
        <f>'ANEXOII Quadro Resumo Pontuação'!$B$24</f>
        <v>1</v>
      </c>
      <c r="J108" s="80">
        <f t="shared" si="17"/>
        <v>0</v>
      </c>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c r="BT108" s="73"/>
      <c r="BU108" s="73"/>
      <c r="BV108" s="73"/>
      <c r="BW108" s="73"/>
      <c r="BX108" s="73"/>
    </row>
    <row r="109" spans="1:76" ht="36.75" customHeight="1">
      <c r="A109" s="74">
        <v>86</v>
      </c>
      <c r="B109" s="75" t="s">
        <v>182</v>
      </c>
      <c r="C109" s="76">
        <f t="shared" si="15"/>
        <v>1.25</v>
      </c>
      <c r="D109" s="77" t="s">
        <v>178</v>
      </c>
      <c r="E109" s="97">
        <v>8</v>
      </c>
      <c r="F109" s="78">
        <v>10</v>
      </c>
      <c r="G109" s="98"/>
      <c r="H109" s="80">
        <f t="shared" si="16"/>
        <v>0</v>
      </c>
      <c r="I109" s="78">
        <f>'ANEXOII Quadro Resumo Pontuação'!$B$24</f>
        <v>1</v>
      </c>
      <c r="J109" s="80">
        <f t="shared" si="17"/>
        <v>0</v>
      </c>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3"/>
      <c r="BU109" s="73"/>
      <c r="BV109" s="73"/>
      <c r="BW109" s="73"/>
      <c r="BX109" s="73"/>
    </row>
    <row r="110" spans="1:76" ht="36.75" customHeight="1">
      <c r="A110" s="74">
        <v>87</v>
      </c>
      <c r="B110" s="75" t="s">
        <v>183</v>
      </c>
      <c r="C110" s="76">
        <f t="shared" si="15"/>
        <v>1.25</v>
      </c>
      <c r="D110" s="77" t="s">
        <v>178</v>
      </c>
      <c r="E110" s="97">
        <v>8</v>
      </c>
      <c r="F110" s="78">
        <v>10</v>
      </c>
      <c r="G110" s="98"/>
      <c r="H110" s="80">
        <f t="shared" si="16"/>
        <v>0</v>
      </c>
      <c r="I110" s="78">
        <f>'ANEXOII Quadro Resumo Pontuação'!$B$24</f>
        <v>1</v>
      </c>
      <c r="J110" s="80">
        <f t="shared" si="17"/>
        <v>0</v>
      </c>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3"/>
      <c r="BX110" s="73"/>
    </row>
    <row r="111" spans="1:76" ht="36.75" customHeight="1">
      <c r="A111" s="74">
        <v>88</v>
      </c>
      <c r="B111" s="75" t="s">
        <v>184</v>
      </c>
      <c r="C111" s="76">
        <f t="shared" si="15"/>
        <v>1</v>
      </c>
      <c r="D111" s="77" t="s">
        <v>178</v>
      </c>
      <c r="E111" s="97">
        <v>10</v>
      </c>
      <c r="F111" s="78">
        <v>10</v>
      </c>
      <c r="G111" s="98"/>
      <c r="H111" s="80">
        <f t="shared" si="16"/>
        <v>0</v>
      </c>
      <c r="I111" s="78">
        <f>'ANEXOII Quadro Resumo Pontuação'!$B$24</f>
        <v>1</v>
      </c>
      <c r="J111" s="80">
        <f t="shared" si="17"/>
        <v>0</v>
      </c>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row>
    <row r="112" spans="1:76" ht="36.75" customHeight="1">
      <c r="A112" s="74">
        <v>89</v>
      </c>
      <c r="B112" s="75" t="s">
        <v>185</v>
      </c>
      <c r="C112" s="76">
        <f t="shared" si="15"/>
        <v>0.25</v>
      </c>
      <c r="D112" s="77" t="s">
        <v>178</v>
      </c>
      <c r="E112" s="97">
        <v>40</v>
      </c>
      <c r="F112" s="78">
        <v>10</v>
      </c>
      <c r="G112" s="98"/>
      <c r="H112" s="80">
        <f t="shared" si="16"/>
        <v>0</v>
      </c>
      <c r="I112" s="78">
        <f>'ANEXOII Quadro Resumo Pontuação'!$B$24</f>
        <v>1</v>
      </c>
      <c r="J112" s="80">
        <f t="shared" si="17"/>
        <v>0</v>
      </c>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row>
    <row r="113" spans="1:76" ht="36.75" customHeight="1">
      <c r="A113" s="74">
        <v>90</v>
      </c>
      <c r="B113" s="75" t="s">
        <v>186</v>
      </c>
      <c r="C113" s="76">
        <f t="shared" si="15"/>
        <v>2.5</v>
      </c>
      <c r="D113" s="77" t="s">
        <v>187</v>
      </c>
      <c r="E113" s="97">
        <v>4</v>
      </c>
      <c r="F113" s="78">
        <v>10</v>
      </c>
      <c r="G113" s="98"/>
      <c r="H113" s="80">
        <f t="shared" si="16"/>
        <v>0</v>
      </c>
      <c r="I113" s="78">
        <f>'ANEXOII Quadro Resumo Pontuação'!$B$24</f>
        <v>1</v>
      </c>
      <c r="J113" s="80">
        <f t="shared" si="17"/>
        <v>0</v>
      </c>
      <c r="K113" s="81"/>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row>
    <row r="114" spans="1:11" s="81" customFormat="1" ht="36.75" customHeight="1">
      <c r="A114" s="74">
        <v>91</v>
      </c>
      <c r="B114" s="75" t="s">
        <v>188</v>
      </c>
      <c r="C114" s="76">
        <f t="shared" si="15"/>
        <v>0.25</v>
      </c>
      <c r="D114" s="77" t="s">
        <v>189</v>
      </c>
      <c r="E114" s="97">
        <v>40</v>
      </c>
      <c r="F114" s="78">
        <v>10</v>
      </c>
      <c r="G114" s="98"/>
      <c r="H114" s="80">
        <f t="shared" si="16"/>
        <v>0</v>
      </c>
      <c r="I114" s="78">
        <f>'ANEXOII Quadro Resumo Pontuação'!$B$24</f>
        <v>1</v>
      </c>
      <c r="J114" s="80">
        <f t="shared" si="17"/>
        <v>0</v>
      </c>
      <c r="K114" s="73"/>
    </row>
    <row r="115" spans="1:11" s="81" customFormat="1" ht="36.75" customHeight="1">
      <c r="A115" s="74">
        <v>92</v>
      </c>
      <c r="B115" s="75" t="s">
        <v>161</v>
      </c>
      <c r="C115" s="76">
        <f t="shared" si="15"/>
        <v>0.16666666666666666</v>
      </c>
      <c r="D115" s="77" t="s">
        <v>60</v>
      </c>
      <c r="E115" s="97">
        <v>60</v>
      </c>
      <c r="F115" s="78">
        <v>10</v>
      </c>
      <c r="G115" s="98"/>
      <c r="H115" s="80">
        <f t="shared" si="16"/>
        <v>0</v>
      </c>
      <c r="I115" s="78">
        <f>'ANEXOII Quadro Resumo Pontuação'!$B$24</f>
        <v>1</v>
      </c>
      <c r="J115" s="80">
        <f t="shared" si="17"/>
        <v>0</v>
      </c>
      <c r="K115" s="73"/>
    </row>
    <row r="116" spans="1:76" ht="36.75" customHeight="1">
      <c r="A116" s="69"/>
      <c r="B116" s="70" t="s">
        <v>190</v>
      </c>
      <c r="C116" s="84"/>
      <c r="D116" s="85"/>
      <c r="E116" s="85"/>
      <c r="F116" s="88">
        <v>10</v>
      </c>
      <c r="G116" s="99"/>
      <c r="H116" s="87">
        <f>SUM(H117:H121)</f>
        <v>0</v>
      </c>
      <c r="I116" s="88">
        <f>'ANEXOII Quadro Resumo Pontuação'!$B$25</f>
        <v>2</v>
      </c>
      <c r="J116" s="72">
        <f>IF(SUM(J117:J121)&gt;F116*I116,F116*I116,SUM(J117:J121))</f>
        <v>0</v>
      </c>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row>
    <row r="117" spans="1:76" ht="42" customHeight="1">
      <c r="A117" s="74">
        <v>93</v>
      </c>
      <c r="B117" s="75" t="s">
        <v>191</v>
      </c>
      <c r="C117" s="76">
        <f>F117/E117</f>
        <v>2.5</v>
      </c>
      <c r="D117" s="77" t="s">
        <v>159</v>
      </c>
      <c r="E117" s="97">
        <v>4</v>
      </c>
      <c r="F117" s="78">
        <v>10</v>
      </c>
      <c r="G117" s="98"/>
      <c r="H117" s="80">
        <f>IF(G117*C117&gt;F117,F117,G117*C117)</f>
        <v>0</v>
      </c>
      <c r="I117" s="78">
        <f>'ANEXOII Quadro Resumo Pontuação'!$B$25</f>
        <v>2</v>
      </c>
      <c r="J117" s="80">
        <f>I117*H117</f>
        <v>0</v>
      </c>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3"/>
    </row>
    <row r="118" spans="1:76" ht="36.75" customHeight="1">
      <c r="A118" s="74">
        <v>94</v>
      </c>
      <c r="B118" s="75" t="s">
        <v>192</v>
      </c>
      <c r="C118" s="76">
        <f>F118/E118</f>
        <v>0.10416666666666667</v>
      </c>
      <c r="D118" s="77" t="s">
        <v>60</v>
      </c>
      <c r="E118" s="97">
        <v>96</v>
      </c>
      <c r="F118" s="78">
        <v>10</v>
      </c>
      <c r="G118" s="98"/>
      <c r="H118" s="80">
        <f>IF(G118*C118&gt;F118,F118,G118*C118)</f>
        <v>0</v>
      </c>
      <c r="I118" s="78">
        <f>'ANEXOII Quadro Resumo Pontuação'!$B$25</f>
        <v>2</v>
      </c>
      <c r="J118" s="80">
        <f>I118*H118</f>
        <v>0</v>
      </c>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73"/>
    </row>
    <row r="119" spans="1:76" ht="36.75" customHeight="1">
      <c r="A119" s="74">
        <v>95</v>
      </c>
      <c r="B119" s="75" t="s">
        <v>193</v>
      </c>
      <c r="C119" s="76">
        <f>F119/E119</f>
        <v>0.5</v>
      </c>
      <c r="D119" s="77" t="s">
        <v>194</v>
      </c>
      <c r="E119" s="97">
        <v>20</v>
      </c>
      <c r="F119" s="78">
        <v>10</v>
      </c>
      <c r="G119" s="98"/>
      <c r="H119" s="80">
        <f>IF(G119*C119&gt;F119,F119,G119*C119)</f>
        <v>0</v>
      </c>
      <c r="I119" s="78">
        <f>'ANEXOII Quadro Resumo Pontuação'!$B$25</f>
        <v>2</v>
      </c>
      <c r="J119" s="80">
        <f>I119*H119</f>
        <v>0</v>
      </c>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row>
    <row r="120" spans="1:76" ht="36.75" customHeight="1">
      <c r="A120" s="74">
        <v>96</v>
      </c>
      <c r="B120" s="75" t="s">
        <v>195</v>
      </c>
      <c r="C120" s="76">
        <f>F120/E120</f>
        <v>1</v>
      </c>
      <c r="D120" s="77" t="s">
        <v>159</v>
      </c>
      <c r="E120" s="97">
        <v>10</v>
      </c>
      <c r="F120" s="78">
        <v>10</v>
      </c>
      <c r="G120" s="98"/>
      <c r="H120" s="80">
        <f>IF(G120*C120&gt;F120,F120,G120*C120)</f>
        <v>0</v>
      </c>
      <c r="I120" s="78">
        <f>'ANEXOII Quadro Resumo Pontuação'!$B$25</f>
        <v>2</v>
      </c>
      <c r="J120" s="80">
        <f>I120*H120</f>
        <v>0</v>
      </c>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row>
    <row r="121" spans="1:76" ht="36.75" customHeight="1">
      <c r="A121" s="74">
        <v>97</v>
      </c>
      <c r="B121" s="75" t="s">
        <v>196</v>
      </c>
      <c r="C121" s="76">
        <f>F121/E121</f>
        <v>0.08403361344537816</v>
      </c>
      <c r="D121" s="77" t="s">
        <v>60</v>
      </c>
      <c r="E121" s="97">
        <v>119</v>
      </c>
      <c r="F121" s="78">
        <v>10</v>
      </c>
      <c r="G121" s="98"/>
      <c r="H121" s="80">
        <f>IF(G121*C121&gt;F121,F121,G121*C121)</f>
        <v>0</v>
      </c>
      <c r="I121" s="78">
        <f>'ANEXOII Quadro Resumo Pontuação'!$B$25</f>
        <v>2</v>
      </c>
      <c r="J121" s="80">
        <f>I121*H121</f>
        <v>0</v>
      </c>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73"/>
    </row>
    <row r="122" spans="1:76" ht="36.75" customHeight="1">
      <c r="A122" s="69"/>
      <c r="B122" s="70" t="s">
        <v>197</v>
      </c>
      <c r="C122" s="84"/>
      <c r="D122" s="85"/>
      <c r="E122" s="85"/>
      <c r="F122" s="88">
        <v>10</v>
      </c>
      <c r="G122" s="99"/>
      <c r="H122" s="87">
        <f>SUM(H123:H128)</f>
        <v>0</v>
      </c>
      <c r="I122" s="88">
        <f>'ANEXOII Quadro Resumo Pontuação'!$B$26</f>
        <v>1</v>
      </c>
      <c r="J122" s="72">
        <f>IF(SUM(J123:J128)&gt;F122*I122,F122*I122,SUM(J123:J128))</f>
        <v>0</v>
      </c>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row>
    <row r="123" spans="1:76" ht="42" customHeight="1">
      <c r="A123" s="74">
        <v>98</v>
      </c>
      <c r="B123" s="75" t="s">
        <v>198</v>
      </c>
      <c r="C123" s="76">
        <f aca="true" t="shared" si="18" ref="C123:C128">F123/E123</f>
        <v>5</v>
      </c>
      <c r="D123" s="77" t="s">
        <v>159</v>
      </c>
      <c r="E123" s="97">
        <v>2</v>
      </c>
      <c r="F123" s="78">
        <v>10</v>
      </c>
      <c r="G123" s="98"/>
      <c r="H123" s="80">
        <f aca="true" t="shared" si="19" ref="H123:H128">IF(G123*C123&gt;F123,F123,G123*C123)</f>
        <v>0</v>
      </c>
      <c r="I123" s="78">
        <f>'ANEXOII Quadro Resumo Pontuação'!$B$26</f>
        <v>1</v>
      </c>
      <c r="J123" s="80">
        <f aca="true" t="shared" si="20" ref="J123:J128">I123*H123</f>
        <v>0</v>
      </c>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73"/>
    </row>
    <row r="124" spans="1:76" ht="36.75" customHeight="1">
      <c r="A124" s="74">
        <v>99</v>
      </c>
      <c r="B124" s="75" t="s">
        <v>199</v>
      </c>
      <c r="C124" s="76">
        <f t="shared" si="18"/>
        <v>5</v>
      </c>
      <c r="D124" s="77" t="s">
        <v>159</v>
      </c>
      <c r="E124" s="97">
        <v>2</v>
      </c>
      <c r="F124" s="78">
        <v>10</v>
      </c>
      <c r="G124" s="98"/>
      <c r="H124" s="80">
        <f t="shared" si="19"/>
        <v>0</v>
      </c>
      <c r="I124" s="78">
        <f>'ANEXOII Quadro Resumo Pontuação'!$B$26</f>
        <v>1</v>
      </c>
      <c r="J124" s="80">
        <f t="shared" si="20"/>
        <v>0</v>
      </c>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73"/>
      <c r="BU124" s="73"/>
      <c r="BV124" s="73"/>
      <c r="BW124" s="73"/>
      <c r="BX124" s="73"/>
    </row>
    <row r="125" spans="1:76" ht="36.75" customHeight="1">
      <c r="A125" s="74">
        <v>100</v>
      </c>
      <c r="B125" s="75" t="s">
        <v>200</v>
      </c>
      <c r="C125" s="76">
        <f t="shared" si="18"/>
        <v>2</v>
      </c>
      <c r="D125" s="77" t="s">
        <v>159</v>
      </c>
      <c r="E125" s="97">
        <v>5</v>
      </c>
      <c r="F125" s="78">
        <v>10</v>
      </c>
      <c r="G125" s="98"/>
      <c r="H125" s="80">
        <f t="shared" si="19"/>
        <v>0</v>
      </c>
      <c r="I125" s="78">
        <f>'ANEXOII Quadro Resumo Pontuação'!$B$26</f>
        <v>1</v>
      </c>
      <c r="J125" s="80">
        <f t="shared" si="20"/>
        <v>0</v>
      </c>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73"/>
      <c r="BU125" s="73"/>
      <c r="BV125" s="73"/>
      <c r="BW125" s="73"/>
      <c r="BX125" s="73"/>
    </row>
    <row r="126" spans="1:76" ht="36.75" customHeight="1">
      <c r="A126" s="74">
        <v>101</v>
      </c>
      <c r="B126" s="75" t="s">
        <v>201</v>
      </c>
      <c r="C126" s="76">
        <f t="shared" si="18"/>
        <v>2.5</v>
      </c>
      <c r="D126" s="77" t="s">
        <v>159</v>
      </c>
      <c r="E126" s="97">
        <v>4</v>
      </c>
      <c r="F126" s="78">
        <v>10</v>
      </c>
      <c r="G126" s="98"/>
      <c r="H126" s="80">
        <f t="shared" si="19"/>
        <v>0</v>
      </c>
      <c r="I126" s="78">
        <f>'ANEXOII Quadro Resumo Pontuação'!$B$26</f>
        <v>1</v>
      </c>
      <c r="J126" s="80">
        <f t="shared" si="20"/>
        <v>0</v>
      </c>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row>
    <row r="127" spans="1:76" ht="36.75" customHeight="1">
      <c r="A127" s="74">
        <v>102</v>
      </c>
      <c r="B127" s="75" t="s">
        <v>202</v>
      </c>
      <c r="C127" s="76">
        <f t="shared" si="18"/>
        <v>5</v>
      </c>
      <c r="D127" s="77" t="s">
        <v>203</v>
      </c>
      <c r="E127" s="97">
        <v>2</v>
      </c>
      <c r="F127" s="78">
        <v>10</v>
      </c>
      <c r="G127" s="98"/>
      <c r="H127" s="80">
        <f t="shared" si="19"/>
        <v>0</v>
      </c>
      <c r="I127" s="78">
        <f>'ANEXOII Quadro Resumo Pontuação'!$B$26</f>
        <v>1</v>
      </c>
      <c r="J127" s="80">
        <f t="shared" si="20"/>
        <v>0</v>
      </c>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73"/>
      <c r="BK127" s="73"/>
      <c r="BL127" s="73"/>
      <c r="BM127" s="73"/>
      <c r="BN127" s="73"/>
      <c r="BO127" s="73"/>
      <c r="BP127" s="73"/>
      <c r="BQ127" s="73"/>
      <c r="BR127" s="73"/>
      <c r="BS127" s="73"/>
      <c r="BT127" s="73"/>
      <c r="BU127" s="73"/>
      <c r="BV127" s="73"/>
      <c r="BW127" s="73"/>
      <c r="BX127" s="73"/>
    </row>
    <row r="128" spans="1:76" ht="36.75" customHeight="1">
      <c r="A128" s="74">
        <v>103</v>
      </c>
      <c r="B128" s="75" t="s">
        <v>204</v>
      </c>
      <c r="C128" s="76">
        <f t="shared" si="18"/>
        <v>2.5</v>
      </c>
      <c r="D128" s="77" t="s">
        <v>203</v>
      </c>
      <c r="E128" s="97">
        <v>4</v>
      </c>
      <c r="F128" s="78">
        <v>10</v>
      </c>
      <c r="G128" s="98"/>
      <c r="H128" s="80">
        <f t="shared" si="19"/>
        <v>0</v>
      </c>
      <c r="I128" s="78">
        <f>'ANEXOII Quadro Resumo Pontuação'!$B$26</f>
        <v>1</v>
      </c>
      <c r="J128" s="80">
        <f t="shared" si="20"/>
        <v>0</v>
      </c>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c r="BE128" s="73"/>
      <c r="BF128" s="73"/>
      <c r="BG128" s="73"/>
      <c r="BH128" s="73"/>
      <c r="BI128" s="73"/>
      <c r="BJ128" s="73"/>
      <c r="BK128" s="73"/>
      <c r="BL128" s="73"/>
      <c r="BM128" s="73"/>
      <c r="BN128" s="73"/>
      <c r="BO128" s="73"/>
      <c r="BP128" s="73"/>
      <c r="BQ128" s="73"/>
      <c r="BR128" s="73"/>
      <c r="BS128" s="73"/>
      <c r="BT128" s="73"/>
      <c r="BU128" s="73"/>
      <c r="BV128" s="73"/>
      <c r="BW128" s="73"/>
      <c r="BX128" s="73"/>
    </row>
    <row r="129" spans="1:76" ht="36.75" customHeight="1">
      <c r="A129" s="69"/>
      <c r="B129" s="70" t="s">
        <v>205</v>
      </c>
      <c r="C129" s="84"/>
      <c r="D129" s="85"/>
      <c r="E129" s="85"/>
      <c r="F129" s="88">
        <v>10</v>
      </c>
      <c r="G129" s="99"/>
      <c r="H129" s="87">
        <f>SUM(H130:H136)</f>
        <v>0</v>
      </c>
      <c r="I129" s="88">
        <f>'ANEXOII Quadro Resumo Pontuação'!$B$27</f>
        <v>1</v>
      </c>
      <c r="J129" s="72">
        <f>IF(SUM(J130:J136)&gt;F129*I129,F129*I129,SUM(J130:J136))</f>
        <v>0</v>
      </c>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c r="BE129" s="73"/>
      <c r="BF129" s="73"/>
      <c r="BG129" s="73"/>
      <c r="BH129" s="73"/>
      <c r="BI129" s="73"/>
      <c r="BJ129" s="73"/>
      <c r="BK129" s="73"/>
      <c r="BL129" s="73"/>
      <c r="BM129" s="73"/>
      <c r="BN129" s="73"/>
      <c r="BO129" s="73"/>
      <c r="BP129" s="73"/>
      <c r="BQ129" s="73"/>
      <c r="BR129" s="73"/>
      <c r="BS129" s="73"/>
      <c r="BT129" s="73"/>
      <c r="BU129" s="73"/>
      <c r="BV129" s="73"/>
      <c r="BW129" s="73"/>
      <c r="BX129" s="73"/>
    </row>
    <row r="130" spans="1:76" ht="42" customHeight="1">
      <c r="A130" s="74">
        <v>104</v>
      </c>
      <c r="B130" s="75" t="s">
        <v>206</v>
      </c>
      <c r="C130" s="76">
        <f aca="true" t="shared" si="21" ref="C130:C136">F130/E130</f>
        <v>5</v>
      </c>
      <c r="D130" s="77" t="s">
        <v>78</v>
      </c>
      <c r="E130" s="97">
        <v>2</v>
      </c>
      <c r="F130" s="78">
        <v>10</v>
      </c>
      <c r="G130" s="98"/>
      <c r="H130" s="80">
        <f aca="true" t="shared" si="22" ref="H130:H136">IF(G130*C130&gt;F130,F130,G130*C130)</f>
        <v>0</v>
      </c>
      <c r="I130" s="78">
        <f>'ANEXOII Quadro Resumo Pontuação'!$B$27</f>
        <v>1</v>
      </c>
      <c r="J130" s="80">
        <f aca="true" t="shared" si="23" ref="J130:J136">I130*H130</f>
        <v>0</v>
      </c>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c r="BK130" s="73"/>
      <c r="BL130" s="73"/>
      <c r="BM130" s="73"/>
      <c r="BN130" s="73"/>
      <c r="BO130" s="73"/>
      <c r="BP130" s="73"/>
      <c r="BQ130" s="73"/>
      <c r="BR130" s="73"/>
      <c r="BS130" s="73"/>
      <c r="BT130" s="73"/>
      <c r="BU130" s="73"/>
      <c r="BV130" s="73"/>
      <c r="BW130" s="73"/>
      <c r="BX130" s="73"/>
    </row>
    <row r="131" spans="1:76" ht="36.75" customHeight="1">
      <c r="A131" s="74">
        <v>105</v>
      </c>
      <c r="B131" s="75" t="s">
        <v>207</v>
      </c>
      <c r="C131" s="76">
        <f t="shared" si="21"/>
        <v>2</v>
      </c>
      <c r="D131" s="77" t="s">
        <v>78</v>
      </c>
      <c r="E131" s="97">
        <v>5</v>
      </c>
      <c r="F131" s="78">
        <v>10</v>
      </c>
      <c r="G131" s="98"/>
      <c r="H131" s="80">
        <f t="shared" si="22"/>
        <v>0</v>
      </c>
      <c r="I131" s="78">
        <f>'ANEXOII Quadro Resumo Pontuação'!$B$27</f>
        <v>1</v>
      </c>
      <c r="J131" s="80">
        <f t="shared" si="23"/>
        <v>0</v>
      </c>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J131" s="73"/>
      <c r="BK131" s="73"/>
      <c r="BL131" s="73"/>
      <c r="BM131" s="73"/>
      <c r="BN131" s="73"/>
      <c r="BO131" s="73"/>
      <c r="BP131" s="73"/>
      <c r="BQ131" s="73"/>
      <c r="BR131" s="73"/>
      <c r="BS131" s="73"/>
      <c r="BT131" s="73"/>
      <c r="BU131" s="73"/>
      <c r="BV131" s="73"/>
      <c r="BW131" s="73"/>
      <c r="BX131" s="73"/>
    </row>
    <row r="132" spans="1:76" ht="36.75" customHeight="1">
      <c r="A132" s="74">
        <v>106</v>
      </c>
      <c r="B132" s="75" t="s">
        <v>208</v>
      </c>
      <c r="C132" s="76">
        <f t="shared" si="21"/>
        <v>1</v>
      </c>
      <c r="D132" s="77" t="s">
        <v>78</v>
      </c>
      <c r="E132" s="97">
        <v>10</v>
      </c>
      <c r="F132" s="78">
        <v>10</v>
      </c>
      <c r="G132" s="98"/>
      <c r="H132" s="80">
        <f t="shared" si="22"/>
        <v>0</v>
      </c>
      <c r="I132" s="78">
        <f>'ANEXOII Quadro Resumo Pontuação'!$B$27</f>
        <v>1</v>
      </c>
      <c r="J132" s="80">
        <f t="shared" si="23"/>
        <v>0</v>
      </c>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c r="BM132" s="73"/>
      <c r="BN132" s="73"/>
      <c r="BO132" s="73"/>
      <c r="BP132" s="73"/>
      <c r="BQ132" s="73"/>
      <c r="BR132" s="73"/>
      <c r="BS132" s="73"/>
      <c r="BT132" s="73"/>
      <c r="BU132" s="73"/>
      <c r="BV132" s="73"/>
      <c r="BW132" s="73"/>
      <c r="BX132" s="73"/>
    </row>
    <row r="133" spans="1:76" ht="36.75" customHeight="1">
      <c r="A133" s="74">
        <v>107</v>
      </c>
      <c r="B133" s="75" t="s">
        <v>209</v>
      </c>
      <c r="C133" s="76">
        <f t="shared" si="21"/>
        <v>5</v>
      </c>
      <c r="D133" s="77" t="s">
        <v>210</v>
      </c>
      <c r="E133" s="97">
        <v>2</v>
      </c>
      <c r="F133" s="78">
        <v>10</v>
      </c>
      <c r="G133" s="98"/>
      <c r="H133" s="80">
        <f t="shared" si="22"/>
        <v>0</v>
      </c>
      <c r="I133" s="78">
        <f>'ANEXOII Quadro Resumo Pontuação'!$B$27</f>
        <v>1</v>
      </c>
      <c r="J133" s="80">
        <f t="shared" si="23"/>
        <v>0</v>
      </c>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c r="BE133" s="73"/>
      <c r="BF133" s="73"/>
      <c r="BG133" s="73"/>
      <c r="BH133" s="73"/>
      <c r="BI133" s="73"/>
      <c r="BJ133" s="73"/>
      <c r="BK133" s="73"/>
      <c r="BL133" s="73"/>
      <c r="BM133" s="73"/>
      <c r="BN133" s="73"/>
      <c r="BO133" s="73"/>
      <c r="BP133" s="73"/>
      <c r="BQ133" s="73"/>
      <c r="BR133" s="73"/>
      <c r="BS133" s="73"/>
      <c r="BT133" s="73"/>
      <c r="BU133" s="73"/>
      <c r="BV133" s="73"/>
      <c r="BW133" s="73"/>
      <c r="BX133" s="73"/>
    </row>
    <row r="134" spans="1:76" ht="36.75" customHeight="1">
      <c r="A134" s="74">
        <v>108</v>
      </c>
      <c r="B134" s="75" t="s">
        <v>211</v>
      </c>
      <c r="C134" s="76">
        <f t="shared" si="21"/>
        <v>1</v>
      </c>
      <c r="D134" s="77" t="s">
        <v>210</v>
      </c>
      <c r="E134" s="97">
        <v>10</v>
      </c>
      <c r="F134" s="78">
        <v>10</v>
      </c>
      <c r="G134" s="98"/>
      <c r="H134" s="80">
        <f t="shared" si="22"/>
        <v>0</v>
      </c>
      <c r="I134" s="78">
        <f>'ANEXOII Quadro Resumo Pontuação'!$B$27</f>
        <v>1</v>
      </c>
      <c r="J134" s="80">
        <f t="shared" si="23"/>
        <v>0</v>
      </c>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c r="BN134" s="73"/>
      <c r="BO134" s="73"/>
      <c r="BP134" s="73"/>
      <c r="BQ134" s="73"/>
      <c r="BR134" s="73"/>
      <c r="BS134" s="73"/>
      <c r="BT134" s="73"/>
      <c r="BU134" s="73"/>
      <c r="BV134" s="73"/>
      <c r="BW134" s="73"/>
      <c r="BX134" s="73"/>
    </row>
    <row r="135" spans="1:76" ht="36.75" customHeight="1">
      <c r="A135" s="74">
        <v>109</v>
      </c>
      <c r="B135" s="101" t="s">
        <v>212</v>
      </c>
      <c r="C135" s="76">
        <f t="shared" si="21"/>
        <v>5</v>
      </c>
      <c r="D135" s="77" t="s">
        <v>213</v>
      </c>
      <c r="E135" s="97">
        <v>2</v>
      </c>
      <c r="F135" s="78">
        <v>10</v>
      </c>
      <c r="G135" s="98"/>
      <c r="H135" s="80">
        <f t="shared" si="22"/>
        <v>0</v>
      </c>
      <c r="I135" s="78">
        <f>'ANEXOII Quadro Resumo Pontuação'!$B$27</f>
        <v>1</v>
      </c>
      <c r="J135" s="80">
        <f t="shared" si="23"/>
        <v>0</v>
      </c>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c r="BK135" s="73"/>
      <c r="BL135" s="73"/>
      <c r="BM135" s="73"/>
      <c r="BN135" s="73"/>
      <c r="BO135" s="73"/>
      <c r="BP135" s="73"/>
      <c r="BQ135" s="73"/>
      <c r="BR135" s="73"/>
      <c r="BS135" s="73"/>
      <c r="BT135" s="73"/>
      <c r="BU135" s="73"/>
      <c r="BV135" s="73"/>
      <c r="BW135" s="73"/>
      <c r="BX135" s="73"/>
    </row>
    <row r="136" spans="1:76" ht="36.75" customHeight="1">
      <c r="A136" s="74">
        <v>110</v>
      </c>
      <c r="B136" s="101" t="s">
        <v>214</v>
      </c>
      <c r="C136" s="76">
        <f t="shared" si="21"/>
        <v>2</v>
      </c>
      <c r="D136" s="77" t="s">
        <v>215</v>
      </c>
      <c r="E136" s="97">
        <v>5</v>
      </c>
      <c r="F136" s="78">
        <v>10</v>
      </c>
      <c r="G136" s="98"/>
      <c r="H136" s="80">
        <f t="shared" si="22"/>
        <v>0</v>
      </c>
      <c r="I136" s="78">
        <f>'ANEXOII Quadro Resumo Pontuação'!$B$27</f>
        <v>1</v>
      </c>
      <c r="J136" s="80">
        <f t="shared" si="23"/>
        <v>0</v>
      </c>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c r="BS136" s="73"/>
      <c r="BT136" s="73"/>
      <c r="BU136" s="73"/>
      <c r="BV136" s="73"/>
      <c r="BW136" s="73"/>
      <c r="BX136" s="73"/>
    </row>
    <row r="137" spans="1:76" ht="36.75" customHeight="1">
      <c r="A137" s="69"/>
      <c r="B137" s="70" t="s">
        <v>216</v>
      </c>
      <c r="C137" s="84"/>
      <c r="D137" s="85"/>
      <c r="E137" s="85"/>
      <c r="F137" s="88">
        <v>10</v>
      </c>
      <c r="G137" s="99"/>
      <c r="H137" s="87">
        <f>SUM(H138:H151)</f>
        <v>0</v>
      </c>
      <c r="I137" s="126">
        <f>'ANEXOII Quadro Resumo Pontuação'!$B$28</f>
        <v>3</v>
      </c>
      <c r="J137" s="72">
        <f>IF(SUM(J138:J151)&gt;F137*I137,F137*I137,SUM(J138:J151))</f>
        <v>0</v>
      </c>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3"/>
    </row>
    <row r="138" spans="1:76" ht="36.75" customHeight="1">
      <c r="A138" s="91">
        <v>111</v>
      </c>
      <c r="B138" s="75" t="s">
        <v>217</v>
      </c>
      <c r="C138" s="76">
        <f aca="true" t="shared" si="24" ref="C138:C151">F138/E138</f>
        <v>2</v>
      </c>
      <c r="D138" s="77" t="s">
        <v>218</v>
      </c>
      <c r="E138" s="97">
        <v>5</v>
      </c>
      <c r="F138" s="78">
        <v>10</v>
      </c>
      <c r="G138" s="98"/>
      <c r="H138" s="80">
        <f aca="true" t="shared" si="25" ref="H138:H151">IF(G138*C138&gt;F138,F138,G138*C138)</f>
        <v>0</v>
      </c>
      <c r="I138" s="78">
        <f>'ANEXOII Quadro Resumo Pontuação'!$B$28</f>
        <v>3</v>
      </c>
      <c r="J138" s="80">
        <f aca="true" t="shared" si="26" ref="J138:J151">I138*H138</f>
        <v>0</v>
      </c>
      <c r="K138" s="81"/>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73"/>
    </row>
    <row r="139" spans="1:11" s="81" customFormat="1" ht="36.75" customHeight="1">
      <c r="A139" s="91">
        <v>112</v>
      </c>
      <c r="B139" s="75" t="s">
        <v>219</v>
      </c>
      <c r="C139" s="76">
        <f t="shared" si="24"/>
        <v>1</v>
      </c>
      <c r="D139" s="77" t="s">
        <v>218</v>
      </c>
      <c r="E139" s="97">
        <v>10</v>
      </c>
      <c r="F139" s="78">
        <v>10</v>
      </c>
      <c r="G139" s="98"/>
      <c r="H139" s="80">
        <f t="shared" si="25"/>
        <v>0</v>
      </c>
      <c r="I139" s="78">
        <f>'ANEXOII Quadro Resumo Pontuação'!$B$28</f>
        <v>3</v>
      </c>
      <c r="J139" s="80">
        <f t="shared" si="26"/>
        <v>0</v>
      </c>
      <c r="K139" s="73"/>
    </row>
    <row r="140" spans="1:76" ht="36.75" customHeight="1">
      <c r="A140" s="91">
        <v>113</v>
      </c>
      <c r="B140" s="75" t="s">
        <v>220</v>
      </c>
      <c r="C140" s="76">
        <f t="shared" si="24"/>
        <v>1</v>
      </c>
      <c r="D140" s="77" t="s">
        <v>218</v>
      </c>
      <c r="E140" s="97">
        <v>10</v>
      </c>
      <c r="F140" s="78">
        <v>10</v>
      </c>
      <c r="G140" s="98"/>
      <c r="H140" s="80">
        <f t="shared" si="25"/>
        <v>0</v>
      </c>
      <c r="I140" s="78">
        <f>'ANEXOII Quadro Resumo Pontuação'!$B$28</f>
        <v>3</v>
      </c>
      <c r="J140" s="80">
        <f t="shared" si="26"/>
        <v>0</v>
      </c>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c r="BK140" s="73"/>
      <c r="BL140" s="73"/>
      <c r="BM140" s="73"/>
      <c r="BN140" s="73"/>
      <c r="BO140" s="73"/>
      <c r="BP140" s="73"/>
      <c r="BQ140" s="73"/>
      <c r="BR140" s="73"/>
      <c r="BS140" s="73"/>
      <c r="BT140" s="73"/>
      <c r="BU140" s="73"/>
      <c r="BV140" s="73"/>
      <c r="BW140" s="73"/>
      <c r="BX140" s="73"/>
    </row>
    <row r="141" spans="1:76" ht="36.75" customHeight="1">
      <c r="A141" s="91">
        <v>114</v>
      </c>
      <c r="B141" s="75" t="s">
        <v>221</v>
      </c>
      <c r="C141" s="76">
        <f t="shared" si="24"/>
        <v>1</v>
      </c>
      <c r="D141" s="77" t="s">
        <v>218</v>
      </c>
      <c r="E141" s="97">
        <v>10</v>
      </c>
      <c r="F141" s="78">
        <v>10</v>
      </c>
      <c r="G141" s="98"/>
      <c r="H141" s="80">
        <f t="shared" si="25"/>
        <v>0</v>
      </c>
      <c r="I141" s="78">
        <f>'ANEXOII Quadro Resumo Pontuação'!$B$28</f>
        <v>3</v>
      </c>
      <c r="J141" s="80">
        <f t="shared" si="26"/>
        <v>0</v>
      </c>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3"/>
      <c r="BV141" s="73"/>
      <c r="BW141" s="73"/>
      <c r="BX141" s="73"/>
    </row>
    <row r="142" spans="1:76" ht="36.75" customHeight="1">
      <c r="A142" s="91">
        <v>115</v>
      </c>
      <c r="B142" s="75" t="s">
        <v>222</v>
      </c>
      <c r="C142" s="76">
        <f t="shared" si="24"/>
        <v>5</v>
      </c>
      <c r="D142" s="77" t="s">
        <v>223</v>
      </c>
      <c r="E142" s="97">
        <v>2</v>
      </c>
      <c r="F142" s="78">
        <v>10</v>
      </c>
      <c r="G142" s="98"/>
      <c r="H142" s="80">
        <f t="shared" si="25"/>
        <v>0</v>
      </c>
      <c r="I142" s="78">
        <f>'ANEXOII Quadro Resumo Pontuação'!$B$28</f>
        <v>3</v>
      </c>
      <c r="J142" s="80">
        <f t="shared" si="26"/>
        <v>0</v>
      </c>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c r="BM142" s="73"/>
      <c r="BN142" s="73"/>
      <c r="BO142" s="73"/>
      <c r="BP142" s="73"/>
      <c r="BQ142" s="73"/>
      <c r="BR142" s="73"/>
      <c r="BS142" s="73"/>
      <c r="BT142" s="73"/>
      <c r="BU142" s="73"/>
      <c r="BV142" s="73"/>
      <c r="BW142" s="73"/>
      <c r="BX142" s="73"/>
    </row>
    <row r="143" spans="1:76" ht="36.75" customHeight="1">
      <c r="A143" s="91">
        <v>116</v>
      </c>
      <c r="B143" s="75" t="s">
        <v>224</v>
      </c>
      <c r="C143" s="76">
        <f t="shared" si="24"/>
        <v>2</v>
      </c>
      <c r="D143" s="77" t="s">
        <v>225</v>
      </c>
      <c r="E143" s="97">
        <v>5</v>
      </c>
      <c r="F143" s="78">
        <v>10</v>
      </c>
      <c r="G143" s="98"/>
      <c r="H143" s="80">
        <f t="shared" si="25"/>
        <v>0</v>
      </c>
      <c r="I143" s="78">
        <f>'ANEXOII Quadro Resumo Pontuação'!$B$28</f>
        <v>3</v>
      </c>
      <c r="J143" s="80">
        <f t="shared" si="26"/>
        <v>0</v>
      </c>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row>
    <row r="144" spans="1:76" ht="36.75" customHeight="1">
      <c r="A144" s="91">
        <v>117</v>
      </c>
      <c r="B144" s="75" t="s">
        <v>226</v>
      </c>
      <c r="C144" s="76">
        <f t="shared" si="24"/>
        <v>1</v>
      </c>
      <c r="D144" s="77" t="s">
        <v>225</v>
      </c>
      <c r="E144" s="97">
        <v>10</v>
      </c>
      <c r="F144" s="78">
        <v>10</v>
      </c>
      <c r="G144" s="98"/>
      <c r="H144" s="80">
        <f t="shared" si="25"/>
        <v>0</v>
      </c>
      <c r="I144" s="78">
        <f>'ANEXOII Quadro Resumo Pontuação'!$B$28</f>
        <v>3</v>
      </c>
      <c r="J144" s="80">
        <f t="shared" si="26"/>
        <v>0</v>
      </c>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c r="BK144" s="73"/>
      <c r="BL144" s="73"/>
      <c r="BM144" s="73"/>
      <c r="BN144" s="73"/>
      <c r="BO144" s="73"/>
      <c r="BP144" s="73"/>
      <c r="BQ144" s="73"/>
      <c r="BR144" s="73"/>
      <c r="BS144" s="73"/>
      <c r="BT144" s="73"/>
      <c r="BU144" s="73"/>
      <c r="BV144" s="73"/>
      <c r="BW144" s="73"/>
      <c r="BX144" s="73"/>
    </row>
    <row r="145" spans="1:76" ht="36.75" customHeight="1">
      <c r="A145" s="91">
        <v>118</v>
      </c>
      <c r="B145" s="75" t="s">
        <v>227</v>
      </c>
      <c r="C145" s="76">
        <f t="shared" si="24"/>
        <v>1</v>
      </c>
      <c r="D145" s="77" t="s">
        <v>228</v>
      </c>
      <c r="E145" s="97">
        <v>10</v>
      </c>
      <c r="F145" s="78">
        <v>10</v>
      </c>
      <c r="G145" s="98"/>
      <c r="H145" s="80">
        <f t="shared" si="25"/>
        <v>0</v>
      </c>
      <c r="I145" s="78">
        <f>'ANEXOII Quadro Resumo Pontuação'!$B$28</f>
        <v>3</v>
      </c>
      <c r="J145" s="80">
        <f t="shared" si="26"/>
        <v>0</v>
      </c>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row>
    <row r="146" spans="1:76" ht="36.75" customHeight="1">
      <c r="A146" s="91">
        <v>119</v>
      </c>
      <c r="B146" s="75" t="s">
        <v>229</v>
      </c>
      <c r="C146" s="76">
        <f t="shared" si="24"/>
        <v>0.5</v>
      </c>
      <c r="D146" s="77" t="s">
        <v>230</v>
      </c>
      <c r="E146" s="97">
        <v>20</v>
      </c>
      <c r="F146" s="78">
        <v>10</v>
      </c>
      <c r="G146" s="98"/>
      <c r="H146" s="80">
        <f t="shared" si="25"/>
        <v>0</v>
      </c>
      <c r="I146" s="78">
        <f>'ANEXOII Quadro Resumo Pontuação'!$B$28</f>
        <v>3</v>
      </c>
      <c r="J146" s="80">
        <f t="shared" si="26"/>
        <v>0</v>
      </c>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3"/>
      <c r="BD146" s="73"/>
      <c r="BE146" s="73"/>
      <c r="BF146" s="73"/>
      <c r="BG146" s="73"/>
      <c r="BH146" s="73"/>
      <c r="BI146" s="73"/>
      <c r="BJ146" s="73"/>
      <c r="BK146" s="73"/>
      <c r="BL146" s="73"/>
      <c r="BM146" s="73"/>
      <c r="BN146" s="73"/>
      <c r="BO146" s="73"/>
      <c r="BP146" s="73"/>
      <c r="BQ146" s="73"/>
      <c r="BR146" s="73"/>
      <c r="BS146" s="73"/>
      <c r="BT146" s="73"/>
      <c r="BU146" s="73"/>
      <c r="BV146" s="73"/>
      <c r="BW146" s="73"/>
      <c r="BX146" s="73"/>
    </row>
    <row r="147" spans="1:76" ht="36.75" customHeight="1">
      <c r="A147" s="91">
        <v>120</v>
      </c>
      <c r="B147" s="75" t="s">
        <v>231</v>
      </c>
      <c r="C147" s="76">
        <f t="shared" si="24"/>
        <v>0.5</v>
      </c>
      <c r="D147" s="77" t="s">
        <v>230</v>
      </c>
      <c r="E147" s="97">
        <v>20</v>
      </c>
      <c r="F147" s="78">
        <v>10</v>
      </c>
      <c r="G147" s="98"/>
      <c r="H147" s="80">
        <f t="shared" si="25"/>
        <v>0</v>
      </c>
      <c r="I147" s="78">
        <f>'ANEXOII Quadro Resumo Pontuação'!$B$28</f>
        <v>3</v>
      </c>
      <c r="J147" s="80">
        <f t="shared" si="26"/>
        <v>0</v>
      </c>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73"/>
      <c r="BI147" s="73"/>
      <c r="BJ147" s="73"/>
      <c r="BK147" s="73"/>
      <c r="BL147" s="73"/>
      <c r="BM147" s="73"/>
      <c r="BN147" s="73"/>
      <c r="BO147" s="73"/>
      <c r="BP147" s="73"/>
      <c r="BQ147" s="73"/>
      <c r="BR147" s="73"/>
      <c r="BS147" s="73"/>
      <c r="BT147" s="73"/>
      <c r="BU147" s="73"/>
      <c r="BV147" s="73"/>
      <c r="BW147" s="73"/>
      <c r="BX147" s="73"/>
    </row>
    <row r="148" spans="1:76" ht="36.75" customHeight="1">
      <c r="A148" s="91">
        <v>121</v>
      </c>
      <c r="B148" s="75" t="s">
        <v>232</v>
      </c>
      <c r="C148" s="76">
        <f t="shared" si="24"/>
        <v>0.125</v>
      </c>
      <c r="D148" s="77" t="s">
        <v>69</v>
      </c>
      <c r="E148" s="97">
        <v>80</v>
      </c>
      <c r="F148" s="78">
        <v>10</v>
      </c>
      <c r="G148" s="98"/>
      <c r="H148" s="80">
        <f t="shared" si="25"/>
        <v>0</v>
      </c>
      <c r="I148" s="78">
        <f>'ANEXOII Quadro Resumo Pontuação'!$B$28</f>
        <v>3</v>
      </c>
      <c r="J148" s="80">
        <f t="shared" si="26"/>
        <v>0</v>
      </c>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row>
    <row r="149" spans="1:76" ht="36.75" customHeight="1">
      <c r="A149" s="91">
        <v>122</v>
      </c>
      <c r="B149" s="75" t="s">
        <v>233</v>
      </c>
      <c r="C149" s="76">
        <f t="shared" si="24"/>
        <v>0.5</v>
      </c>
      <c r="D149" s="77" t="s">
        <v>234</v>
      </c>
      <c r="E149" s="97">
        <v>20</v>
      </c>
      <c r="F149" s="78">
        <v>10</v>
      </c>
      <c r="G149" s="98"/>
      <c r="H149" s="80">
        <f t="shared" si="25"/>
        <v>0</v>
      </c>
      <c r="I149" s="78">
        <f>'ANEXOII Quadro Resumo Pontuação'!$B$28</f>
        <v>3</v>
      </c>
      <c r="J149" s="80">
        <f t="shared" si="26"/>
        <v>0</v>
      </c>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row>
    <row r="150" spans="1:76" ht="36.75" customHeight="1">
      <c r="A150" s="91">
        <v>123</v>
      </c>
      <c r="B150" s="75" t="s">
        <v>235</v>
      </c>
      <c r="C150" s="76">
        <f t="shared" si="24"/>
        <v>0.5</v>
      </c>
      <c r="D150" s="77" t="s">
        <v>236</v>
      </c>
      <c r="E150" s="97">
        <v>20</v>
      </c>
      <c r="F150" s="78">
        <v>10</v>
      </c>
      <c r="G150" s="98"/>
      <c r="H150" s="80">
        <f t="shared" si="25"/>
        <v>0</v>
      </c>
      <c r="I150" s="78">
        <f>'ANEXOII Quadro Resumo Pontuação'!$B$28</f>
        <v>3</v>
      </c>
      <c r="J150" s="80">
        <f t="shared" si="26"/>
        <v>0</v>
      </c>
      <c r="K150" s="81"/>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row>
    <row r="151" spans="1:76" ht="36.75" customHeight="1">
      <c r="A151" s="91">
        <v>124</v>
      </c>
      <c r="B151" s="75" t="s">
        <v>237</v>
      </c>
      <c r="C151" s="76">
        <f t="shared" si="24"/>
        <v>0.5</v>
      </c>
      <c r="D151" s="77" t="s">
        <v>234</v>
      </c>
      <c r="E151" s="97">
        <v>20</v>
      </c>
      <c r="F151" s="78">
        <v>10</v>
      </c>
      <c r="G151" s="98"/>
      <c r="H151" s="80">
        <f t="shared" si="25"/>
        <v>0</v>
      </c>
      <c r="I151" s="78">
        <f>'ANEXOII Quadro Resumo Pontuação'!$B$28</f>
        <v>3</v>
      </c>
      <c r="J151" s="80">
        <f t="shared" si="26"/>
        <v>0</v>
      </c>
      <c r="K151" s="81"/>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row>
    <row r="152" spans="1:76" ht="36.75" customHeight="1">
      <c r="A152" s="69"/>
      <c r="B152" s="70" t="s">
        <v>238</v>
      </c>
      <c r="C152" s="84"/>
      <c r="D152" s="85"/>
      <c r="E152" s="85"/>
      <c r="F152" s="88">
        <v>10</v>
      </c>
      <c r="G152" s="99"/>
      <c r="H152" s="87">
        <f>SUM(H153:H154)</f>
        <v>0</v>
      </c>
      <c r="I152" s="126">
        <f>'ANEXOII Quadro Resumo Pontuação'!$B$29</f>
        <v>1</v>
      </c>
      <c r="J152" s="72">
        <f>IF(SUM(J153:J154)&gt;F152*I152,F152*I152,SUM(J153:J154))</f>
        <v>0</v>
      </c>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c r="BM152" s="73"/>
      <c r="BN152" s="73"/>
      <c r="BO152" s="73"/>
      <c r="BP152" s="73"/>
      <c r="BQ152" s="73"/>
      <c r="BR152" s="73"/>
      <c r="BS152" s="73"/>
      <c r="BT152" s="73"/>
      <c r="BU152" s="73"/>
      <c r="BV152" s="73"/>
      <c r="BW152" s="73"/>
      <c r="BX152" s="73"/>
    </row>
    <row r="153" spans="1:76" ht="42" customHeight="1">
      <c r="A153" s="74">
        <v>125</v>
      </c>
      <c r="B153" s="75" t="s">
        <v>239</v>
      </c>
      <c r="C153" s="76">
        <f>F153/E153</f>
        <v>10</v>
      </c>
      <c r="D153" s="77" t="s">
        <v>136</v>
      </c>
      <c r="E153" s="97">
        <v>1</v>
      </c>
      <c r="F153" s="78">
        <v>10</v>
      </c>
      <c r="G153" s="98"/>
      <c r="H153" s="80">
        <f>IF(G153*C153&gt;F153,F153,G153*C153)</f>
        <v>0</v>
      </c>
      <c r="I153" s="78">
        <f>'ANEXOII Quadro Resumo Pontuação'!$B$29</f>
        <v>1</v>
      </c>
      <c r="J153" s="80">
        <f>I153*H153</f>
        <v>0</v>
      </c>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row>
    <row r="154" spans="1:10" s="81" customFormat="1" ht="36.75" customHeight="1">
      <c r="A154" s="102">
        <v>126</v>
      </c>
      <c r="B154" s="103" t="s">
        <v>240</v>
      </c>
      <c r="C154" s="104">
        <f>F154/E154</f>
        <v>1</v>
      </c>
      <c r="D154" s="105" t="s">
        <v>92</v>
      </c>
      <c r="E154" s="106">
        <v>10</v>
      </c>
      <c r="F154" s="106">
        <v>10</v>
      </c>
      <c r="G154" s="107"/>
      <c r="H154" s="108">
        <f>IF(G154*C154&gt;F154,F154,G154*C154)</f>
        <v>0</v>
      </c>
      <c r="I154" s="78">
        <f>'ANEXOII Quadro Resumo Pontuação'!$B$29</f>
        <v>1</v>
      </c>
      <c r="J154" s="108">
        <f>I154*H154</f>
        <v>0</v>
      </c>
    </row>
    <row r="155" spans="1:76" ht="27" customHeight="1">
      <c r="A155" s="109"/>
      <c r="B155" s="110"/>
      <c r="C155" s="111"/>
      <c r="D155" s="112"/>
      <c r="E155" s="113"/>
      <c r="F155" s="114"/>
      <c r="G155" s="131"/>
      <c r="H155" s="115"/>
      <c r="I155" s="114"/>
      <c r="J155" s="115"/>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M155" s="73"/>
      <c r="BN155" s="73"/>
      <c r="BO155" s="73"/>
      <c r="BP155" s="73"/>
      <c r="BQ155" s="73"/>
      <c r="BR155" s="73"/>
      <c r="BS155" s="73"/>
      <c r="BT155" s="73"/>
      <c r="BU155" s="73"/>
      <c r="BV155" s="73"/>
      <c r="BW155" s="73"/>
      <c r="BX155" s="73"/>
    </row>
    <row r="156" spans="1:76" ht="27" customHeight="1">
      <c r="A156" s="116"/>
      <c r="B156" s="117"/>
      <c r="C156" s="118"/>
      <c r="D156" s="119"/>
      <c r="E156" s="120"/>
      <c r="F156" s="121"/>
      <c r="G156" s="132"/>
      <c r="H156" s="122"/>
      <c r="I156" s="121"/>
      <c r="J156" s="122"/>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M156" s="73"/>
      <c r="BN156" s="73"/>
      <c r="BO156" s="73"/>
      <c r="BP156" s="73"/>
      <c r="BQ156" s="73"/>
      <c r="BR156" s="73"/>
      <c r="BS156" s="73"/>
      <c r="BT156" s="73"/>
      <c r="BU156" s="73"/>
      <c r="BV156" s="73"/>
      <c r="BW156" s="73"/>
      <c r="BX156" s="73"/>
    </row>
    <row r="157" spans="1:76" ht="27" customHeight="1">
      <c r="A157" s="116"/>
      <c r="B157" s="117"/>
      <c r="C157" s="163" t="s">
        <v>244</v>
      </c>
      <c r="D157" s="163"/>
      <c r="E157" s="163"/>
      <c r="F157" s="163"/>
      <c r="G157" s="163"/>
      <c r="H157" s="122"/>
      <c r="I157" s="121"/>
      <c r="J157" s="122"/>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M157" s="73"/>
      <c r="BN157" s="73"/>
      <c r="BO157" s="73"/>
      <c r="BP157" s="73"/>
      <c r="BQ157" s="73"/>
      <c r="BR157" s="73"/>
      <c r="BS157" s="73"/>
      <c r="BT157" s="73"/>
      <c r="BU157" s="73"/>
      <c r="BV157" s="73"/>
      <c r="BW157" s="73"/>
      <c r="BX157" s="73"/>
    </row>
    <row r="158" spans="1:76" ht="15" customHeight="1">
      <c r="A158" s="116"/>
      <c r="B158" s="117"/>
      <c r="C158" s="164">
        <f>'ANEXO I REQUERIMENTO'!B11</f>
        <v>0</v>
      </c>
      <c r="D158" s="164"/>
      <c r="E158" s="164"/>
      <c r="F158" s="164"/>
      <c r="G158" s="164"/>
      <c r="H158" s="122"/>
      <c r="I158" s="121"/>
      <c r="J158" s="122"/>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c r="AY158" s="73"/>
      <c r="AZ158" s="73"/>
      <c r="BA158" s="73"/>
      <c r="BB158" s="73"/>
      <c r="BC158" s="73"/>
      <c r="BD158" s="73"/>
      <c r="BE158" s="73"/>
      <c r="BF158" s="73"/>
      <c r="BG158" s="73"/>
      <c r="BH158" s="73"/>
      <c r="BI158" s="73"/>
      <c r="BJ158" s="73"/>
      <c r="BK158" s="73"/>
      <c r="BL158" s="73"/>
      <c r="BM158" s="73"/>
      <c r="BN158" s="73"/>
      <c r="BO158" s="73"/>
      <c r="BP158" s="73"/>
      <c r="BQ158" s="73"/>
      <c r="BR158" s="73"/>
      <c r="BS158" s="73"/>
      <c r="BT158" s="73"/>
      <c r="BU158" s="73"/>
      <c r="BV158" s="73"/>
      <c r="BW158" s="73"/>
      <c r="BX158" s="73"/>
    </row>
    <row r="159" spans="1:76" ht="12" customHeight="1">
      <c r="A159" s="116"/>
      <c r="B159" s="117"/>
      <c r="C159" s="165" t="s">
        <v>48</v>
      </c>
      <c r="D159" s="165"/>
      <c r="E159" s="165"/>
      <c r="F159" s="165"/>
      <c r="G159" s="165"/>
      <c r="H159" s="122"/>
      <c r="I159" s="121"/>
      <c r="J159" s="122"/>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73"/>
      <c r="BI159" s="73"/>
      <c r="BJ159" s="73"/>
      <c r="BK159" s="73"/>
      <c r="BL159" s="73"/>
      <c r="BM159" s="73"/>
      <c r="BN159" s="73"/>
      <c r="BO159" s="73"/>
      <c r="BP159" s="73"/>
      <c r="BQ159" s="73"/>
      <c r="BR159" s="73"/>
      <c r="BS159" s="73"/>
      <c r="BT159" s="73"/>
      <c r="BU159" s="73"/>
      <c r="BV159" s="73"/>
      <c r="BW159" s="73"/>
      <c r="BX159" s="73"/>
    </row>
    <row r="160" spans="1:76" ht="27" customHeight="1">
      <c r="A160" s="116"/>
      <c r="B160" s="117"/>
      <c r="C160" s="118"/>
      <c r="D160" s="119"/>
      <c r="E160" s="120"/>
      <c r="F160" s="121"/>
      <c r="G160" s="132"/>
      <c r="H160" s="122"/>
      <c r="I160" s="121"/>
      <c r="J160" s="122"/>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c r="BK160" s="73"/>
      <c r="BL160" s="73"/>
      <c r="BM160" s="73"/>
      <c r="BN160" s="73"/>
      <c r="BO160" s="73"/>
      <c r="BP160" s="73"/>
      <c r="BQ160" s="73"/>
      <c r="BR160" s="73"/>
      <c r="BS160" s="73"/>
      <c r="BT160" s="73"/>
      <c r="BU160" s="73"/>
      <c r="BV160" s="73"/>
      <c r="BW160" s="73"/>
      <c r="BX160" s="73"/>
    </row>
    <row r="161" spans="1:76" ht="27" customHeight="1">
      <c r="A161" s="116"/>
      <c r="B161" s="117"/>
      <c r="C161" s="118"/>
      <c r="D161" s="119"/>
      <c r="E161" s="120"/>
      <c r="F161" s="121"/>
      <c r="G161" s="132"/>
      <c r="H161" s="122"/>
      <c r="I161" s="121"/>
      <c r="J161" s="122"/>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c r="BM161" s="73"/>
      <c r="BN161" s="73"/>
      <c r="BO161" s="73"/>
      <c r="BP161" s="73"/>
      <c r="BQ161" s="73"/>
      <c r="BR161" s="73"/>
      <c r="BS161" s="73"/>
      <c r="BT161" s="73"/>
      <c r="BU161" s="73"/>
      <c r="BV161" s="73"/>
      <c r="BW161" s="73"/>
      <c r="BX161" s="73"/>
    </row>
  </sheetData>
  <sheetProtection/>
  <mergeCells count="6">
    <mergeCell ref="A1:J1"/>
    <mergeCell ref="C2:F2"/>
    <mergeCell ref="G2:J2"/>
    <mergeCell ref="C157:G157"/>
    <mergeCell ref="C158:G158"/>
    <mergeCell ref="C159:G159"/>
  </mergeCells>
  <printOptions/>
  <pageMargins left="0.7875" right="0.7875" top="1.0631944444444446" bottom="1.0631944444444446" header="0.5118055555555555" footer="0.7875"/>
  <pageSetup firstPageNumber="1" useFirstPageNumber="1" fitToHeight="7" fitToWidth="1" horizontalDpi="600" verticalDpi="600" orientation="portrait" paperSize="9" scale="46" r:id="rId1"/>
  <headerFooter alignWithMargins="0">
    <oddFooter>&amp;CPágina &amp;P de &amp;N</oddFooter>
  </headerFooter>
  <rowBreaks count="4" manualBreakCount="4">
    <brk id="41" max="255" man="1"/>
    <brk id="67" max="255" man="1"/>
    <brk id="68" max="255" man="1"/>
    <brk id="9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IFRO</dc:creator>
  <cp:keywords/>
  <dc:description/>
  <cp:lastModifiedBy>eslei reis</cp:lastModifiedBy>
  <cp:lastPrinted>2015-10-06T13:28:20Z</cp:lastPrinted>
  <dcterms:created xsi:type="dcterms:W3CDTF">2015-05-21T18:21:08Z</dcterms:created>
  <dcterms:modified xsi:type="dcterms:W3CDTF">2017-09-29T12:35:10Z</dcterms:modified>
  <cp:category/>
  <cp:version/>
  <cp:contentType/>
  <cp:contentStatus/>
</cp:coreProperties>
</file>